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iser\Desktop\PLAN 2026\"/>
    </mc:Choice>
  </mc:AlternateContent>
  <xr:revisionPtr revIDLastSave="0" documentId="13_ncr:1_{E7436A04-17E4-452C-A9C5-E4942DB19F9D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Prihodi i rashodi po izvorima" sheetId="12" r:id="rId3"/>
    <sheet name="Rashodi prema funkcijskoj kl" sheetId="5" r:id="rId4"/>
    <sheet name="Račun financiranja" sheetId="6" r:id="rId5"/>
    <sheet name="Posebni dio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2" i="14" l="1"/>
  <c r="G252" i="14"/>
  <c r="G251" i="14" s="1"/>
  <c r="F252" i="14"/>
  <c r="F251" i="14" s="1"/>
  <c r="H204" i="14"/>
  <c r="G204" i="14"/>
  <c r="G203" i="14" s="1"/>
  <c r="F204" i="14"/>
  <c r="F203" i="14" s="1"/>
  <c r="E204" i="14"/>
  <c r="E203" i="14" s="1"/>
  <c r="G240" i="14"/>
  <c r="I250" i="14"/>
  <c r="I249" i="14" s="1"/>
  <c r="H250" i="14"/>
  <c r="I252" i="14"/>
  <c r="H252" i="14"/>
  <c r="E251" i="14"/>
  <c r="I87" i="14"/>
  <c r="H87" i="14"/>
  <c r="H265" i="14"/>
  <c r="G265" i="14"/>
  <c r="F265" i="14"/>
  <c r="E265" i="14"/>
  <c r="E240" i="14"/>
  <c r="H192" i="14"/>
  <c r="G192" i="14"/>
  <c r="F192" i="14"/>
  <c r="E192" i="14"/>
  <c r="E144" i="14"/>
  <c r="G108" i="14"/>
  <c r="I108" i="14"/>
  <c r="H108" i="14"/>
  <c r="F108" i="14"/>
  <c r="E108" i="14"/>
  <c r="I81" i="14"/>
  <c r="H81" i="14"/>
  <c r="G81" i="14"/>
  <c r="F81" i="14"/>
  <c r="E81" i="14"/>
  <c r="H70" i="14"/>
  <c r="G70" i="14"/>
  <c r="F70" i="14"/>
  <c r="E70" i="14"/>
  <c r="I303" i="14"/>
  <c r="H302" i="14"/>
  <c r="H301" i="14" s="1"/>
  <c r="H300" i="14" s="1"/>
  <c r="G302" i="14"/>
  <c r="G301" i="14" s="1"/>
  <c r="G300" i="14" s="1"/>
  <c r="F302" i="14"/>
  <c r="F301" i="14" s="1"/>
  <c r="F300" i="14" s="1"/>
  <c r="E302" i="14"/>
  <c r="E301" i="14" s="1"/>
  <c r="E300" i="14" s="1"/>
  <c r="I287" i="14"/>
  <c r="H287" i="14"/>
  <c r="G287" i="14"/>
  <c r="F287" i="14"/>
  <c r="E287" i="14"/>
  <c r="F282" i="14"/>
  <c r="F281" i="14" s="1"/>
  <c r="F280" i="14" s="1"/>
  <c r="F279" i="14" s="1"/>
  <c r="H282" i="14"/>
  <c r="H281" i="14" s="1"/>
  <c r="G282" i="14"/>
  <c r="G281" i="14" s="1"/>
  <c r="G280" i="14" s="1"/>
  <c r="G279" i="14" s="1"/>
  <c r="E282" i="14"/>
  <c r="E281" i="14" s="1"/>
  <c r="E280" i="14" s="1"/>
  <c r="E279" i="14" s="1"/>
  <c r="I270" i="14"/>
  <c r="H270" i="14"/>
  <c r="G270" i="14"/>
  <c r="G269" i="14" s="1"/>
  <c r="G268" i="14" s="1"/>
  <c r="G267" i="14" s="1"/>
  <c r="E270" i="14"/>
  <c r="E269" i="14" s="1"/>
  <c r="E268" i="14" s="1"/>
  <c r="F270" i="14"/>
  <c r="F269" i="14" s="1"/>
  <c r="F268" i="14" s="1"/>
  <c r="F267" i="14" s="1"/>
  <c r="I268" i="14"/>
  <c r="I267" i="14" s="1"/>
  <c r="H268" i="14"/>
  <c r="H267" i="14" s="1"/>
  <c r="I199" i="14"/>
  <c r="H199" i="14"/>
  <c r="G199" i="14"/>
  <c r="F199" i="14"/>
  <c r="E199" i="14"/>
  <c r="E195" i="14"/>
  <c r="I195" i="14"/>
  <c r="H195" i="14"/>
  <c r="G195" i="14"/>
  <c r="F195" i="14"/>
  <c r="E166" i="14"/>
  <c r="I166" i="14"/>
  <c r="H166" i="14"/>
  <c r="G166" i="14"/>
  <c r="F166" i="14"/>
  <c r="F149" i="14"/>
  <c r="F61" i="14"/>
  <c r="C33" i="12"/>
  <c r="F5" i="12"/>
  <c r="E5" i="12"/>
  <c r="D5" i="12"/>
  <c r="C5" i="12"/>
  <c r="B5" i="12"/>
  <c r="F10" i="12"/>
  <c r="E10" i="12"/>
  <c r="D10" i="12"/>
  <c r="C10" i="12"/>
  <c r="B10" i="12"/>
  <c r="F25" i="12"/>
  <c r="E25" i="12"/>
  <c r="D25" i="12"/>
  <c r="C25" i="12"/>
  <c r="B25" i="12"/>
  <c r="F30" i="12"/>
  <c r="E30" i="12"/>
  <c r="D30" i="12"/>
  <c r="C30" i="12"/>
  <c r="B30" i="12"/>
  <c r="B40" i="12"/>
  <c r="B39" i="12" s="1"/>
  <c r="F40" i="12"/>
  <c r="F39" i="12" s="1"/>
  <c r="E40" i="12"/>
  <c r="E39" i="12" s="1"/>
  <c r="D40" i="12"/>
  <c r="D39" i="12" s="1"/>
  <c r="C40" i="12"/>
  <c r="C39" i="12" s="1"/>
  <c r="F145" i="3"/>
  <c r="F144" i="3" s="1"/>
  <c r="F143" i="3" s="1"/>
  <c r="E145" i="3"/>
  <c r="E144" i="3" s="1"/>
  <c r="E143" i="3" s="1"/>
  <c r="I145" i="3"/>
  <c r="I144" i="3" s="1"/>
  <c r="I143" i="3" s="1"/>
  <c r="H145" i="3"/>
  <c r="H144" i="3" s="1"/>
  <c r="H143" i="3" s="1"/>
  <c r="G145" i="3"/>
  <c r="G144" i="3" s="1"/>
  <c r="G143" i="3" s="1"/>
  <c r="E33" i="12"/>
  <c r="G61" i="14"/>
  <c r="G63" i="14"/>
  <c r="F63" i="14"/>
  <c r="E63" i="14"/>
  <c r="E61" i="14" s="1"/>
  <c r="E60" i="14" s="1"/>
  <c r="H63" i="14"/>
  <c r="H61" i="14" s="1"/>
  <c r="I118" i="14"/>
  <c r="I117" i="14" s="1"/>
  <c r="F261" i="14"/>
  <c r="E261" i="14"/>
  <c r="G261" i="14"/>
  <c r="E7" i="14"/>
  <c r="I7" i="14"/>
  <c r="H7" i="14"/>
  <c r="G7" i="14"/>
  <c r="F7" i="14"/>
  <c r="I298" i="14"/>
  <c r="H297" i="14"/>
  <c r="H296" i="14" s="1"/>
  <c r="H295" i="14" s="1"/>
  <c r="G297" i="14"/>
  <c r="G296" i="14" s="1"/>
  <c r="G295" i="14" s="1"/>
  <c r="F297" i="14"/>
  <c r="F296" i="14" s="1"/>
  <c r="F295" i="14" s="1"/>
  <c r="E297" i="14"/>
  <c r="E296" i="14" s="1"/>
  <c r="E295" i="14" s="1"/>
  <c r="E294" i="14" s="1"/>
  <c r="H292" i="14"/>
  <c r="G292" i="14"/>
  <c r="F292" i="14"/>
  <c r="E292" i="14"/>
  <c r="I240" i="14"/>
  <c r="H240" i="14"/>
  <c r="F240" i="14"/>
  <c r="I225" i="14"/>
  <c r="H225" i="14"/>
  <c r="G225" i="14"/>
  <c r="F225" i="14"/>
  <c r="E225" i="14"/>
  <c r="I223" i="14"/>
  <c r="H223" i="14"/>
  <c r="G223" i="14"/>
  <c r="F223" i="14"/>
  <c r="E223" i="14"/>
  <c r="I222" i="14"/>
  <c r="H221" i="14"/>
  <c r="G221" i="14"/>
  <c r="F221" i="14"/>
  <c r="E221" i="14"/>
  <c r="I144" i="14"/>
  <c r="H144" i="14"/>
  <c r="G144" i="14"/>
  <c r="F144" i="14"/>
  <c r="H120" i="14"/>
  <c r="G120" i="14"/>
  <c r="G119" i="14" s="1"/>
  <c r="G118" i="14" s="1"/>
  <c r="G117" i="14" s="1"/>
  <c r="F120" i="14"/>
  <c r="F119" i="14" s="1"/>
  <c r="F118" i="14" s="1"/>
  <c r="F117" i="14" s="1"/>
  <c r="E120" i="14"/>
  <c r="E119" i="14" s="1"/>
  <c r="E118" i="14" s="1"/>
  <c r="E117" i="14" s="1"/>
  <c r="H118" i="14"/>
  <c r="H117" i="14" s="1"/>
  <c r="H188" i="14"/>
  <c r="G188" i="14"/>
  <c r="F188" i="14"/>
  <c r="E188" i="14"/>
  <c r="H112" i="14"/>
  <c r="G112" i="14"/>
  <c r="G111" i="14" s="1"/>
  <c r="F112" i="14"/>
  <c r="F111" i="14" s="1"/>
  <c r="E112" i="14"/>
  <c r="E111" i="14" s="1"/>
  <c r="E55" i="3"/>
  <c r="E59" i="3"/>
  <c r="E61" i="3"/>
  <c r="E73" i="3"/>
  <c r="E78" i="3"/>
  <c r="E85" i="3"/>
  <c r="E95" i="3"/>
  <c r="E106" i="3"/>
  <c r="E102" i="3" s="1"/>
  <c r="E113" i="3"/>
  <c r="E109" i="3" s="1"/>
  <c r="E117" i="3"/>
  <c r="E115" i="3" s="1"/>
  <c r="E129" i="3"/>
  <c r="E133" i="3"/>
  <c r="E141" i="3"/>
  <c r="E135" i="3" s="1"/>
  <c r="I34" i="3"/>
  <c r="I33" i="3" s="1"/>
  <c r="I8" i="3" s="1"/>
  <c r="H34" i="3"/>
  <c r="H33" i="3" s="1"/>
  <c r="H8" i="3" s="1"/>
  <c r="G34" i="3"/>
  <c r="G33" i="3" s="1"/>
  <c r="F34" i="3"/>
  <c r="F33" i="3" s="1"/>
  <c r="E34" i="3"/>
  <c r="E33" i="3" s="1"/>
  <c r="G260" i="14" l="1"/>
  <c r="E260" i="14"/>
  <c r="F260" i="14"/>
  <c r="E220" i="14"/>
  <c r="I302" i="14"/>
  <c r="I301" i="14"/>
  <c r="G187" i="14"/>
  <c r="I281" i="14"/>
  <c r="I280" i="14" s="1"/>
  <c r="I279" i="14" s="1"/>
  <c r="H280" i="14"/>
  <c r="H279" i="14" s="1"/>
  <c r="F60" i="14"/>
  <c r="E64" i="3"/>
  <c r="E120" i="3"/>
  <c r="E119" i="3" s="1"/>
  <c r="E51" i="3"/>
  <c r="G60" i="14"/>
  <c r="I296" i="14"/>
  <c r="I295" i="14" s="1"/>
  <c r="I297" i="14"/>
  <c r="F220" i="14"/>
  <c r="G220" i="14"/>
  <c r="H220" i="14"/>
  <c r="I221" i="14"/>
  <c r="I220" i="14" s="1"/>
  <c r="I21" i="14"/>
  <c r="I20" i="14" s="1"/>
  <c r="I19" i="14" s="1"/>
  <c r="E50" i="3" l="1"/>
  <c r="I86" i="14"/>
  <c r="I123" i="14"/>
  <c r="I122" i="14" s="1"/>
  <c r="I202" i="14"/>
  <c r="I201" i="14" s="1"/>
  <c r="I229" i="14"/>
  <c r="I228" i="14" s="1"/>
  <c r="I273" i="14"/>
  <c r="I272" i="14" s="1"/>
  <c r="I259" i="14"/>
  <c r="I258" i="14" s="1"/>
  <c r="G61" i="3" l="1"/>
  <c r="F61" i="3"/>
  <c r="G59" i="3"/>
  <c r="E16" i="3"/>
  <c r="E14" i="3" s="1"/>
  <c r="G16" i="3"/>
  <c r="G14" i="3" s="1"/>
  <c r="G11" i="3"/>
  <c r="G9" i="3" s="1"/>
  <c r="G171" i="14"/>
  <c r="F171" i="14"/>
  <c r="G155" i="14"/>
  <c r="F155" i="14"/>
  <c r="I45" i="3"/>
  <c r="I44" i="3" s="1"/>
  <c r="I43" i="3" s="1"/>
  <c r="H45" i="3"/>
  <c r="H44" i="3" s="1"/>
  <c r="H43" i="3" s="1"/>
  <c r="G45" i="3"/>
  <c r="G44" i="3" s="1"/>
  <c r="G43" i="3" s="1"/>
  <c r="F45" i="3"/>
  <c r="F44" i="3" s="1"/>
  <c r="F43" i="3" s="1"/>
  <c r="E45" i="3"/>
  <c r="E44" i="3" s="1"/>
  <c r="E43" i="3" s="1"/>
  <c r="F19" i="12"/>
  <c r="E19" i="12"/>
  <c r="D19" i="12"/>
  <c r="C19" i="12"/>
  <c r="B19" i="12"/>
  <c r="I107" i="14" l="1"/>
  <c r="I106" i="14"/>
  <c r="I216" i="14" l="1"/>
  <c r="H216" i="14"/>
  <c r="G216" i="14"/>
  <c r="F216" i="14"/>
  <c r="E216" i="14"/>
  <c r="H307" i="14"/>
  <c r="G307" i="14"/>
  <c r="G306" i="14" s="1"/>
  <c r="F307" i="14"/>
  <c r="F306" i="14" s="1"/>
  <c r="E307" i="14"/>
  <c r="E306" i="14" s="1"/>
  <c r="I178" i="14"/>
  <c r="H177" i="14"/>
  <c r="H176" i="14" s="1"/>
  <c r="G177" i="14"/>
  <c r="F177" i="14"/>
  <c r="F176" i="14" s="1"/>
  <c r="E177" i="14"/>
  <c r="E176" i="14" s="1"/>
  <c r="E171" i="14"/>
  <c r="H171" i="14"/>
  <c r="E155" i="14"/>
  <c r="I116" i="14"/>
  <c r="H115" i="14"/>
  <c r="H114" i="14" s="1"/>
  <c r="H92" i="14" s="1"/>
  <c r="G115" i="14"/>
  <c r="F115" i="14"/>
  <c r="F114" i="14" s="1"/>
  <c r="E115" i="14"/>
  <c r="E114" i="14" s="1"/>
  <c r="H103" i="14"/>
  <c r="G103" i="14"/>
  <c r="F103" i="14"/>
  <c r="E103" i="14"/>
  <c r="H66" i="14"/>
  <c r="G66" i="14"/>
  <c r="F66" i="14"/>
  <c r="E66" i="14"/>
  <c r="E305" i="14" l="1"/>
  <c r="E304" i="14" s="1"/>
  <c r="E299" i="14" s="1"/>
  <c r="F305" i="14"/>
  <c r="F304" i="14" s="1"/>
  <c r="G305" i="14"/>
  <c r="G304" i="14" s="1"/>
  <c r="G299" i="14" s="1"/>
  <c r="G294" i="14"/>
  <c r="F294" i="14"/>
  <c r="F299" i="14"/>
  <c r="I115" i="14"/>
  <c r="I177" i="14"/>
  <c r="G176" i="14"/>
  <c r="I176" i="14" s="1"/>
  <c r="I147" i="14" s="1"/>
  <c r="I146" i="14" s="1"/>
  <c r="G114" i="14"/>
  <c r="I114" i="14" s="1"/>
  <c r="H305" i="14"/>
  <c r="G89" i="14"/>
  <c r="F89" i="14"/>
  <c r="F88" i="14" s="1"/>
  <c r="E89" i="14"/>
  <c r="E88" i="14" s="1"/>
  <c r="G94" i="14"/>
  <c r="F94" i="14"/>
  <c r="E94" i="14"/>
  <c r="G96" i="14"/>
  <c r="F96" i="14"/>
  <c r="E96" i="14"/>
  <c r="G99" i="14"/>
  <c r="F99" i="14"/>
  <c r="E99" i="14"/>
  <c r="G125" i="14"/>
  <c r="F125" i="14"/>
  <c r="E125" i="14"/>
  <c r="G127" i="14"/>
  <c r="F127" i="14"/>
  <c r="E127" i="14"/>
  <c r="G133" i="14"/>
  <c r="F133" i="14"/>
  <c r="E133" i="14"/>
  <c r="G141" i="14"/>
  <c r="F141" i="14"/>
  <c r="E141" i="14"/>
  <c r="G149" i="14"/>
  <c r="E149" i="14"/>
  <c r="G153" i="14"/>
  <c r="F153" i="14"/>
  <c r="E153" i="14"/>
  <c r="G159" i="14"/>
  <c r="F159" i="14"/>
  <c r="E159" i="14"/>
  <c r="G162" i="14"/>
  <c r="F162" i="14"/>
  <c r="E162" i="14"/>
  <c r="G180" i="14"/>
  <c r="G179" i="14" s="1"/>
  <c r="F180" i="14"/>
  <c r="F179" i="14" s="1"/>
  <c r="E180" i="14"/>
  <c r="E179" i="14" s="1"/>
  <c r="G183" i="14"/>
  <c r="G182" i="14" s="1"/>
  <c r="F183" i="14"/>
  <c r="F182" i="14" s="1"/>
  <c r="E183" i="14"/>
  <c r="E182" i="14" s="1"/>
  <c r="F187" i="14"/>
  <c r="E187" i="14"/>
  <c r="G207" i="14"/>
  <c r="F207" i="14"/>
  <c r="E207" i="14"/>
  <c r="G209" i="14"/>
  <c r="F209" i="14"/>
  <c r="E209" i="14"/>
  <c r="G213" i="14"/>
  <c r="F213" i="14"/>
  <c r="E213" i="14"/>
  <c r="F219" i="14"/>
  <c r="F218" i="14" s="1"/>
  <c r="G231" i="14"/>
  <c r="G230" i="14" s="1"/>
  <c r="G229" i="14" s="1"/>
  <c r="G228" i="14" s="1"/>
  <c r="F231" i="14"/>
  <c r="F230" i="14" s="1"/>
  <c r="F229" i="14" s="1"/>
  <c r="F228" i="14" s="1"/>
  <c r="E231" i="14"/>
  <c r="E230" i="14" s="1"/>
  <c r="E229" i="14" s="1"/>
  <c r="E228" i="14" s="1"/>
  <c r="G244" i="14"/>
  <c r="F244" i="14"/>
  <c r="E244" i="14"/>
  <c r="G247" i="14"/>
  <c r="G246" i="14" s="1"/>
  <c r="F247" i="14"/>
  <c r="F246" i="14" s="1"/>
  <c r="E247" i="14"/>
  <c r="E246" i="14" s="1"/>
  <c r="G256" i="14"/>
  <c r="F256" i="14"/>
  <c r="F255" i="14" s="1"/>
  <c r="E256" i="14"/>
  <c r="E255" i="14" s="1"/>
  <c r="F259" i="14"/>
  <c r="F258" i="14" s="1"/>
  <c r="E259" i="14"/>
  <c r="E258" i="14" s="1"/>
  <c r="G291" i="14"/>
  <c r="F291" i="14"/>
  <c r="E291" i="14"/>
  <c r="G289" i="14"/>
  <c r="G286" i="14" s="1"/>
  <c r="F289" i="14"/>
  <c r="F286" i="14" s="1"/>
  <c r="E289" i="14"/>
  <c r="G277" i="14"/>
  <c r="F277" i="14"/>
  <c r="E277" i="14"/>
  <c r="G275" i="14"/>
  <c r="F275" i="14"/>
  <c r="E275" i="14"/>
  <c r="E267" i="14"/>
  <c r="G84" i="14"/>
  <c r="G83" i="14" s="1"/>
  <c r="F84" i="14"/>
  <c r="F83" i="14" s="1"/>
  <c r="E84" i="14"/>
  <c r="E83" i="14" s="1"/>
  <c r="G74" i="14"/>
  <c r="G65" i="14" s="1"/>
  <c r="F74" i="14"/>
  <c r="F65" i="14" s="1"/>
  <c r="E74" i="14"/>
  <c r="E65" i="14" s="1"/>
  <c r="I293" i="14"/>
  <c r="H289" i="14"/>
  <c r="H277" i="14"/>
  <c r="H273" i="14" s="1"/>
  <c r="I276" i="14"/>
  <c r="H275" i="14"/>
  <c r="H261" i="14"/>
  <c r="H259" i="14"/>
  <c r="H256" i="14"/>
  <c r="H249" i="14" s="1"/>
  <c r="I248" i="14"/>
  <c r="H247" i="14"/>
  <c r="H244" i="14"/>
  <c r="H231" i="14"/>
  <c r="H229" i="14" s="1"/>
  <c r="H219" i="14"/>
  <c r="H218" i="14" s="1"/>
  <c r="I214" i="14"/>
  <c r="H209" i="14"/>
  <c r="I208" i="14"/>
  <c r="H207" i="14"/>
  <c r="I193" i="14"/>
  <c r="I192" i="14" s="1"/>
  <c r="H187" i="14"/>
  <c r="I189" i="14"/>
  <c r="I188" i="14" s="1"/>
  <c r="H183" i="14"/>
  <c r="H180" i="14"/>
  <c r="I165" i="14"/>
  <c r="H162" i="14"/>
  <c r="H159" i="14"/>
  <c r="H155" i="14"/>
  <c r="H153" i="14"/>
  <c r="H149" i="14"/>
  <c r="I143" i="14"/>
  <c r="I142" i="14"/>
  <c r="H141" i="14"/>
  <c r="H140" i="14" s="1"/>
  <c r="I136" i="14"/>
  <c r="H133" i="14"/>
  <c r="I132" i="14"/>
  <c r="I131" i="14"/>
  <c r="I130" i="14"/>
  <c r="I129" i="14"/>
  <c r="I128" i="14"/>
  <c r="H127" i="14"/>
  <c r="I126" i="14"/>
  <c r="H125" i="14"/>
  <c r="I102" i="14"/>
  <c r="H99" i="14"/>
  <c r="I97" i="14"/>
  <c r="H96" i="14"/>
  <c r="H94" i="14"/>
  <c r="H89" i="14"/>
  <c r="H84" i="14"/>
  <c r="H74" i="14"/>
  <c r="H59" i="14" s="1"/>
  <c r="I71" i="14"/>
  <c r="I70" i="14" s="1"/>
  <c r="I59" i="14" s="1"/>
  <c r="I68" i="14"/>
  <c r="H52" i="14"/>
  <c r="G52" i="14"/>
  <c r="G51" i="14" s="1"/>
  <c r="F52" i="14"/>
  <c r="F51" i="14" s="1"/>
  <c r="E52" i="14"/>
  <c r="E51" i="14" s="1"/>
  <c r="I49" i="14"/>
  <c r="H44" i="14"/>
  <c r="G44" i="14"/>
  <c r="F44" i="14"/>
  <c r="E44" i="14"/>
  <c r="H34" i="14"/>
  <c r="G34" i="14"/>
  <c r="F34" i="14"/>
  <c r="E34" i="14"/>
  <c r="H28" i="14"/>
  <c r="G28" i="14"/>
  <c r="F28" i="14"/>
  <c r="E28" i="14"/>
  <c r="I25" i="14"/>
  <c r="H23" i="14"/>
  <c r="G23" i="14"/>
  <c r="F23" i="14"/>
  <c r="E23" i="14"/>
  <c r="E250" i="14" l="1"/>
  <c r="E249" i="14" s="1"/>
  <c r="F250" i="14"/>
  <c r="F249" i="14" s="1"/>
  <c r="E86" i="14"/>
  <c r="E87" i="14"/>
  <c r="F86" i="14"/>
  <c r="F87" i="14"/>
  <c r="E59" i="14"/>
  <c r="E286" i="14"/>
  <c r="E285" i="14" s="1"/>
  <c r="E284" i="14" s="1"/>
  <c r="F285" i="14"/>
  <c r="F284" i="14" s="1"/>
  <c r="G158" i="14"/>
  <c r="F140" i="14"/>
  <c r="F139" i="14" s="1"/>
  <c r="F138" i="14" s="1"/>
  <c r="E140" i="14"/>
  <c r="E139" i="14" s="1"/>
  <c r="E138" i="14" s="1"/>
  <c r="G140" i="14"/>
  <c r="G139" i="14" s="1"/>
  <c r="G138" i="14" s="1"/>
  <c r="I92" i="14"/>
  <c r="I91" i="14" s="1"/>
  <c r="E158" i="14"/>
  <c r="I141" i="14"/>
  <c r="I140" i="14" s="1"/>
  <c r="F93" i="14"/>
  <c r="I127" i="14"/>
  <c r="E274" i="14"/>
  <c r="E273" i="14" s="1"/>
  <c r="E272" i="14" s="1"/>
  <c r="G186" i="14"/>
  <c r="G185" i="14" s="1"/>
  <c r="G124" i="14"/>
  <c r="G123" i="14" s="1"/>
  <c r="G122" i="14" s="1"/>
  <c r="E124" i="14"/>
  <c r="E123" i="14" s="1"/>
  <c r="E122" i="14" s="1"/>
  <c r="E206" i="14"/>
  <c r="E202" i="14" s="1"/>
  <c r="E201" i="14" s="1"/>
  <c r="E186" i="14" s="1"/>
  <c r="E185" i="14" s="1"/>
  <c r="G255" i="14"/>
  <c r="F206" i="14"/>
  <c r="H139" i="14"/>
  <c r="E239" i="14"/>
  <c r="E238" i="14" s="1"/>
  <c r="E237" i="14" s="1"/>
  <c r="G206" i="14"/>
  <c r="G98" i="14"/>
  <c r="H202" i="14"/>
  <c r="I207" i="14"/>
  <c r="H123" i="14"/>
  <c r="I125" i="14"/>
  <c r="E93" i="14"/>
  <c r="G93" i="14"/>
  <c r="E98" i="14"/>
  <c r="H21" i="14"/>
  <c r="H20" i="14" s="1"/>
  <c r="H19" i="14" s="1"/>
  <c r="G259" i="14"/>
  <c r="G258" i="14" s="1"/>
  <c r="G285" i="14"/>
  <c r="G284" i="14" s="1"/>
  <c r="I305" i="14"/>
  <c r="I304" i="14" s="1"/>
  <c r="G219" i="14"/>
  <c r="G218" i="14" s="1"/>
  <c r="G239" i="14"/>
  <c r="G238" i="14" s="1"/>
  <c r="G237" i="14" s="1"/>
  <c r="G148" i="14"/>
  <c r="F148" i="14"/>
  <c r="E148" i="14"/>
  <c r="G88" i="14"/>
  <c r="F239" i="14"/>
  <c r="F238" i="14" s="1"/>
  <c r="F237" i="14" s="1"/>
  <c r="F186" i="14"/>
  <c r="F185" i="14" s="1"/>
  <c r="F158" i="14"/>
  <c r="F124" i="14"/>
  <c r="F123" i="14" s="1"/>
  <c r="F122" i="14" s="1"/>
  <c r="F98" i="14"/>
  <c r="I187" i="14"/>
  <c r="F274" i="14"/>
  <c r="F273" i="14" s="1"/>
  <c r="F272" i="14" s="1"/>
  <c r="G274" i="14"/>
  <c r="G273" i="14" s="1"/>
  <c r="G272" i="14" s="1"/>
  <c r="I292" i="14"/>
  <c r="I247" i="14"/>
  <c r="I96" i="14"/>
  <c r="F59" i="14"/>
  <c r="E22" i="14"/>
  <c r="E21" i="14" s="1"/>
  <c r="E20" i="14" s="1"/>
  <c r="E19" i="14" s="1"/>
  <c r="G22" i="14"/>
  <c r="G21" i="14" s="1"/>
  <c r="G20" i="14" s="1"/>
  <c r="G19" i="14" s="1"/>
  <c r="F22" i="14"/>
  <c r="F21" i="14" s="1"/>
  <c r="F20" i="14" s="1"/>
  <c r="F19" i="14" s="1"/>
  <c r="H86" i="14"/>
  <c r="H228" i="14"/>
  <c r="H246" i="14"/>
  <c r="H258" i="14"/>
  <c r="H272" i="14"/>
  <c r="H291" i="14"/>
  <c r="H285" i="14" s="1"/>
  <c r="H284" i="14" s="1"/>
  <c r="F9" i="5"/>
  <c r="F4" i="5" s="1"/>
  <c r="E9" i="5"/>
  <c r="E4" i="5" s="1"/>
  <c r="D9" i="5"/>
  <c r="D4" i="5" s="1"/>
  <c r="C9" i="5"/>
  <c r="C4" i="5" s="1"/>
  <c r="B9" i="5"/>
  <c r="B4" i="5" s="1"/>
  <c r="F37" i="12"/>
  <c r="E37" i="12"/>
  <c r="D37" i="12"/>
  <c r="C37" i="12"/>
  <c r="F35" i="12"/>
  <c r="E35" i="12"/>
  <c r="D35" i="12"/>
  <c r="C35" i="12"/>
  <c r="F33" i="12"/>
  <c r="D33" i="12"/>
  <c r="F28" i="12"/>
  <c r="E28" i="12"/>
  <c r="D28" i="12"/>
  <c r="C28" i="12"/>
  <c r="B37" i="12"/>
  <c r="B35" i="12"/>
  <c r="B33" i="12"/>
  <c r="B28" i="12"/>
  <c r="B17" i="12"/>
  <c r="F17" i="12"/>
  <c r="E17" i="12"/>
  <c r="D17" i="12"/>
  <c r="B15" i="12"/>
  <c r="F15" i="12"/>
  <c r="E15" i="12"/>
  <c r="D15" i="12"/>
  <c r="B13" i="12"/>
  <c r="F13" i="12"/>
  <c r="E13" i="12"/>
  <c r="D13" i="12"/>
  <c r="B8" i="12"/>
  <c r="F8" i="12"/>
  <c r="E8" i="12"/>
  <c r="D8" i="12"/>
  <c r="C17" i="12"/>
  <c r="C4" i="12" s="1"/>
  <c r="C15" i="12"/>
  <c r="C13" i="12"/>
  <c r="C8" i="12"/>
  <c r="I117" i="3"/>
  <c r="H117" i="3"/>
  <c r="G117" i="3"/>
  <c r="G115" i="3" s="1"/>
  <c r="I50" i="3"/>
  <c r="H50" i="3"/>
  <c r="F117" i="3"/>
  <c r="F115" i="3" s="1"/>
  <c r="E30" i="3"/>
  <c r="E29" i="3" s="1"/>
  <c r="E26" i="3"/>
  <c r="E24" i="3"/>
  <c r="I37" i="3"/>
  <c r="H37" i="3"/>
  <c r="G30" i="3"/>
  <c r="G29" i="3" s="1"/>
  <c r="G26" i="3"/>
  <c r="G24" i="3"/>
  <c r="G202" i="14" l="1"/>
  <c r="G201" i="14" s="1"/>
  <c r="F202" i="14"/>
  <c r="F201" i="14" s="1"/>
  <c r="G250" i="14"/>
  <c r="G249" i="14" s="1"/>
  <c r="G236" i="14" s="1"/>
  <c r="E236" i="14"/>
  <c r="D4" i="12"/>
  <c r="G86" i="14"/>
  <c r="G87" i="14"/>
  <c r="F236" i="14"/>
  <c r="G147" i="14"/>
  <c r="G146" i="14" s="1"/>
  <c r="B24" i="12"/>
  <c r="E21" i="3"/>
  <c r="G21" i="3"/>
  <c r="F24" i="12"/>
  <c r="E24" i="12"/>
  <c r="D24" i="12"/>
  <c r="G59" i="14"/>
  <c r="G58" i="14" s="1"/>
  <c r="F58" i="14"/>
  <c r="E58" i="14"/>
  <c r="C24" i="12"/>
  <c r="F92" i="14"/>
  <c r="F91" i="14" s="1"/>
  <c r="E92" i="14"/>
  <c r="E91" i="14" s="1"/>
  <c r="G92" i="14"/>
  <c r="G91" i="14" s="1"/>
  <c r="F147" i="14"/>
  <c r="F146" i="14" s="1"/>
  <c r="B4" i="12"/>
  <c r="H147" i="14"/>
  <c r="H304" i="14"/>
  <c r="E147" i="14"/>
  <c r="E146" i="14" s="1"/>
  <c r="I246" i="14"/>
  <c r="I238" i="14" s="1"/>
  <c r="I237" i="14" s="1"/>
  <c r="H238" i="14"/>
  <c r="H237" i="14" s="1"/>
  <c r="H186" i="14"/>
  <c r="H138" i="14"/>
  <c r="I291" i="14"/>
  <c r="H122" i="14"/>
  <c r="I58" i="14"/>
  <c r="H58" i="14"/>
  <c r="H201" i="14"/>
  <c r="E4" i="12"/>
  <c r="F4" i="12"/>
  <c r="E40" i="3"/>
  <c r="E38" i="3" s="1"/>
  <c r="E37" i="3" s="1"/>
  <c r="G40" i="3"/>
  <c r="G38" i="3" s="1"/>
  <c r="G37" i="3" s="1"/>
  <c r="F40" i="3"/>
  <c r="F38" i="3" s="1"/>
  <c r="F37" i="3" s="1"/>
  <c r="F30" i="3"/>
  <c r="F29" i="3" s="1"/>
  <c r="F26" i="3"/>
  <c r="F24" i="3"/>
  <c r="G19" i="3"/>
  <c r="G18" i="3" s="1"/>
  <c r="E19" i="3"/>
  <c r="E18" i="3" s="1"/>
  <c r="F19" i="3"/>
  <c r="F18" i="3" s="1"/>
  <c r="F16" i="3"/>
  <c r="F14" i="3" s="1"/>
  <c r="E11" i="3"/>
  <c r="E9" i="3" s="1"/>
  <c r="F11" i="3"/>
  <c r="F9" i="3" s="1"/>
  <c r="H299" i="14" l="1"/>
  <c r="I299" i="14" s="1"/>
  <c r="I300" i="14"/>
  <c r="E8" i="3"/>
  <c r="E7" i="3" s="1"/>
  <c r="F21" i="3"/>
  <c r="F8" i="3" s="1"/>
  <c r="G8" i="3"/>
  <c r="H294" i="14"/>
  <c r="I294" i="14" s="1"/>
  <c r="G57" i="14"/>
  <c r="G18" i="14" s="1"/>
  <c r="F57" i="14"/>
  <c r="F18" i="14" s="1"/>
  <c r="H146" i="14"/>
  <c r="H91" i="14"/>
  <c r="I186" i="14"/>
  <c r="H185" i="14"/>
  <c r="I185" i="14" s="1"/>
  <c r="I57" i="14" s="1"/>
  <c r="J37" i="1"/>
  <c r="I37" i="1"/>
  <c r="H37" i="1"/>
  <c r="G37" i="1"/>
  <c r="J21" i="1"/>
  <c r="I21" i="1"/>
  <c r="H21" i="1"/>
  <c r="G21" i="1"/>
  <c r="J11" i="1"/>
  <c r="I11" i="1"/>
  <c r="H11" i="1"/>
  <c r="G11" i="1"/>
  <c r="J8" i="1"/>
  <c r="I8" i="1"/>
  <c r="H8" i="1"/>
  <c r="G8" i="1"/>
  <c r="F37" i="1"/>
  <c r="F21" i="1"/>
  <c r="I236" i="14" l="1"/>
  <c r="I18" i="14" s="1"/>
  <c r="H236" i="14"/>
  <c r="H57" i="14"/>
  <c r="G14" i="1"/>
  <c r="G22" i="1" s="1"/>
  <c r="I14" i="1"/>
  <c r="I22" i="1" s="1"/>
  <c r="I28" i="1" s="1"/>
  <c r="I29" i="1" s="1"/>
  <c r="J14" i="1"/>
  <c r="J22" i="1" s="1"/>
  <c r="J28" i="1" s="1"/>
  <c r="J29" i="1" s="1"/>
  <c r="H14" i="1"/>
  <c r="H22" i="1" s="1"/>
  <c r="H28" i="1" s="1"/>
  <c r="H29" i="1" s="1"/>
  <c r="F11" i="1"/>
  <c r="F8" i="1"/>
  <c r="H18" i="14" l="1"/>
  <c r="G28" i="1"/>
  <c r="G29" i="1" s="1"/>
  <c r="F14" i="1"/>
  <c r="F22" i="1" s="1"/>
  <c r="F28" i="1" s="1"/>
  <c r="F29" i="1" s="1"/>
  <c r="G55" i="3" l="1"/>
  <c r="G51" i="3" s="1"/>
  <c r="F55" i="3"/>
  <c r="G141" i="3"/>
  <c r="G135" i="3" s="1"/>
  <c r="F141" i="3"/>
  <c r="F135" i="3" s="1"/>
  <c r="G133" i="3"/>
  <c r="F133" i="3"/>
  <c r="G129" i="3"/>
  <c r="G120" i="3" s="1"/>
  <c r="F129" i="3"/>
  <c r="G113" i="3"/>
  <c r="G109" i="3" s="1"/>
  <c r="F113" i="3"/>
  <c r="F109" i="3" s="1"/>
  <c r="G106" i="3"/>
  <c r="G102" i="3" s="1"/>
  <c r="F106" i="3"/>
  <c r="F102" i="3" s="1"/>
  <c r="G95" i="3"/>
  <c r="F95" i="3"/>
  <c r="G85" i="3"/>
  <c r="F85" i="3"/>
  <c r="G78" i="3"/>
  <c r="F78" i="3"/>
  <c r="G73" i="3"/>
  <c r="F73" i="3"/>
  <c r="F59" i="3"/>
  <c r="F120" i="3" l="1"/>
  <c r="F119" i="3" s="1"/>
  <c r="F64" i="3"/>
  <c r="G64" i="3"/>
  <c r="G50" i="3" s="1"/>
  <c r="F51" i="3"/>
  <c r="E49" i="3"/>
  <c r="G119" i="3"/>
  <c r="I119" i="3"/>
  <c r="I49" i="3" s="1"/>
  <c r="H119" i="3"/>
  <c r="H49" i="3" s="1"/>
  <c r="G49" i="3" l="1"/>
  <c r="F50" i="3"/>
  <c r="F49" i="3" s="1"/>
  <c r="I7" i="3"/>
  <c r="H7" i="3"/>
  <c r="G7" i="3"/>
  <c r="F7" i="3"/>
  <c r="E219" i="14"/>
  <c r="E218" i="14" s="1"/>
  <c r="E57" i="14" s="1"/>
  <c r="E18" i="14" s="1"/>
</calcChain>
</file>

<file path=xl/sharedStrings.xml><?xml version="1.0" encoding="utf-8"?>
<sst xmlns="http://schemas.openxmlformats.org/spreadsheetml/2006/main" count="666" uniqueCount="255">
  <si>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</si>
  <si>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</si>
  <si>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</si>
  <si>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</si>
  <si>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</si>
  <si>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</si>
  <si>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</si>
  <si>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</si>
  <si>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</si>
  <si>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</si>
  <si>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</si>
  <si>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</si>
  <si>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</si>
  <si>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</si>
  <si>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</si>
  <si>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</si>
  <si>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</si>
  <si>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</si>
  <si>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</si>
  <si>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</si>
  <si>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</si>
  <si>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</si>
  <si>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</si>
  <si>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</si>
  <si>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</si>
  <si>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</si>
  <si>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</si>
  <si>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</si>
  <si>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</si>
  <si>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</si>
  <si>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</si>
  <si>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</si>
  <si>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</si>
  <si>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</si>
  <si>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</si>
  <si>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</si>
  <si>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</si>
  <si>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</si>
  <si>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od prodaje proizvoda i robe te pruženih usluga i prihodi od donacija</t>
  </si>
  <si>
    <t>Vlastiti prihodi-pror.korisnici</t>
  </si>
  <si>
    <t>Donacije-pror.korisnici</t>
  </si>
  <si>
    <t>Prihodi od prodaje nefinanc.imovine-pror.korisnici</t>
  </si>
  <si>
    <t>01 Javni red i sigurnost</t>
  </si>
  <si>
    <t>032 Usluge protupožarne zaštite</t>
  </si>
  <si>
    <t>08 Rekreacija, kultura i religija</t>
  </si>
  <si>
    <t>082 Službe kulture</t>
  </si>
  <si>
    <t>04 Obrazovanje</t>
  </si>
  <si>
    <t>091 Predškolsko i osnovno obrazovanje</t>
  </si>
  <si>
    <t>Prihodi za posebne namjene</t>
  </si>
  <si>
    <t>Donacije</t>
  </si>
  <si>
    <t>Pomoći</t>
  </si>
  <si>
    <t>Prihodi od prodaje nefinancijske imovine i naknade s naslova osiguranja</t>
  </si>
  <si>
    <t>Financijski rashodi</t>
  </si>
  <si>
    <t>Naknade građanima i kućanstvima na temelju osiguranja i druge naknade</t>
  </si>
  <si>
    <t>Rashodi za dodatna ulaganja na nefinancijskoj imovini</t>
  </si>
  <si>
    <t>Pomoći pror.korisnicima iz pror.koji im nije nadležan</t>
  </si>
  <si>
    <t>Tekuće pomoći PK iz proračuna koji im nije nadležan</t>
  </si>
  <si>
    <t>Kapitalne pomoći PK iz proračuna koji im nije nadležan</t>
  </si>
  <si>
    <t>Prihodi po posebnim propisima</t>
  </si>
  <si>
    <t>Ostali nespomenuti prihodi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</si>
  <si>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</si>
  <si>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</si>
  <si>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</si>
  <si>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</si>
  <si>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</si>
  <si>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PK</t>
  </si>
  <si>
    <t>Prihodi iz nadležnog proračuna za financiranje rashoda za nabavu nefinancijske imovine</t>
  </si>
  <si>
    <t>Prihodi od prodaje građevinskih objekata</t>
  </si>
  <si>
    <t>Stambeni objekti</t>
  </si>
  <si>
    <t>PROGRAM 2003</t>
  </si>
  <si>
    <t>Aktivnost A200302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</si>
  <si>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</si>
  <si>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</si>
  <si>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</si>
  <si>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</si>
  <si>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</si>
  <si>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</si>
  <si>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Naknade troškova zaposlenima</t>
  </si>
  <si>
    <t>Službena putovanja</t>
  </si>
  <si>
    <t>Stručno usavršavanje zaposlenika</t>
  </si>
  <si>
    <t>Rashodi za materijal i energiju</t>
  </si>
  <si>
    <t>Materijal i sirovine</t>
  </si>
  <si>
    <t>Energija</t>
  </si>
  <si>
    <t>Sitni inventar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</si>
  <si>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</si>
  <si>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</si>
  <si>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</si>
  <si>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</si>
  <si>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</si>
  <si>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</si>
  <si>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</si>
  <si>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</si>
  <si>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</si>
  <si>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</si>
  <si>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</si>
  <si>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</si>
  <si>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</si>
  <si>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</si>
  <si>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</si>
  <si>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Ostali financijski rashodi</t>
  </si>
  <si>
    <t>Bankarske usluge i usluge platnog prometa</t>
  </si>
  <si>
    <t>Zatezne kamate</t>
  </si>
  <si>
    <t>Ostale naknade građanima iz proračuna</t>
  </si>
  <si>
    <t>Naknade građanima i kućanstvima u naravi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</si>
  <si>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</si>
  <si>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</si>
  <si>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</si>
  <si>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</si>
  <si>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 xml:space="preserve">Knjige </t>
  </si>
  <si>
    <t>Dodatna ulaganja na građevinskim objektima</t>
  </si>
  <si>
    <t>Plaće (bruto)</t>
  </si>
  <si>
    <t>Naknade za prijevoz, za rad naterenu i odvojeni život</t>
  </si>
  <si>
    <t>Ostale naknade troškova zaposlenima</t>
  </si>
  <si>
    <t>Uredski materijal i ostali materijalni rashodi</t>
  </si>
  <si>
    <t>Članarine i norme</t>
  </si>
  <si>
    <t>Opći prihodi i primici-Grad DEC</t>
  </si>
  <si>
    <t>Troškovi sudskih postupaka</t>
  </si>
  <si>
    <t>Opći prihodi i primici-Grad iznad min. fin. st.</t>
  </si>
  <si>
    <t>Aktivnost A200301</t>
  </si>
  <si>
    <t>Kapitalni projekt K200301</t>
  </si>
  <si>
    <t>OSNOVNOŠKOLSKO OBRAZOVANJE</t>
  </si>
  <si>
    <t>Prihodi za decentralizirane funkcije</t>
  </si>
  <si>
    <t>Djelatnost osnovnih škola-iznad zakonskog standarda</t>
  </si>
  <si>
    <t>Građenje,adaptacija i sanacija te opremanje školskih objekata</t>
  </si>
  <si>
    <t>Izvor financiranja</t>
  </si>
  <si>
    <t>Materijal i dijelovi za tekuće i investicijsko održavanje</t>
  </si>
  <si>
    <t>Opći prihodi i primici-Grad iznad minimalnog financ. stand.</t>
  </si>
  <si>
    <t>Naknade za prijevoz, za rad na terenu i odvojeni život</t>
  </si>
  <si>
    <t>Knjige (UDŽBENICI)</t>
  </si>
  <si>
    <t>6 PRIHODI POSLOVANJA</t>
  </si>
  <si>
    <t>3 RASHODI  POSLOVANJA</t>
  </si>
  <si>
    <t>4 RASHODI ZA NABAVU NEFINANCIJSKE IMOVINE</t>
  </si>
  <si>
    <t>7 PRIHODI OD PRODAJE NEFINANCIJSKE IMOVINE</t>
  </si>
  <si>
    <t>5 IZDACI ZA FINANCIJSKU IMOVINU I OTPLATE ZAJMOVA</t>
  </si>
  <si>
    <t>8 PRIMICI OD FINANCIJSKE IMOVINE I ZADUŽIVANJA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</si>
  <si>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</si>
  <si>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</si>
  <si>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</si>
  <si>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</si>
  <si>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</si>
  <si>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1 Opći prihodi i primici</t>
  </si>
  <si>
    <t>Prihodi od financijske imovine</t>
  </si>
  <si>
    <t>Kamate na oročena sredstva i depozite po viđenju</t>
  </si>
  <si>
    <t>Ostali rashodi</t>
  </si>
  <si>
    <t>Ostale tekuće donacije</t>
  </si>
  <si>
    <t>Višak prihoda poslovanja-preneseni</t>
  </si>
  <si>
    <t>Službena,radna i zaštitna odjeća i obuća</t>
  </si>
  <si>
    <t>Materijal i dijelovi za tek. i inv.održ.</t>
  </si>
  <si>
    <t>Ostale naknade troškova zaposlenika</t>
  </si>
  <si>
    <t>Doprinosi za obvezno osiguranje u slučaju nezaposlenosti</t>
  </si>
  <si>
    <t>Opći prihodi i primici-Grad iznad minimalnog financijskog standarda</t>
  </si>
  <si>
    <t>Vlastiti izvori</t>
  </si>
  <si>
    <t>Rezultat poslovanja</t>
  </si>
  <si>
    <t>Višak/manjak prihoda</t>
  </si>
  <si>
    <t>Višak prihoda</t>
  </si>
  <si>
    <t>Opći prihodi i primici-Grad DECENTRALIZACIJA</t>
  </si>
  <si>
    <t>Prihodi iz nadležnog proračuna za financiranje rashoda poslovanja</t>
  </si>
  <si>
    <t>C) PRENESENI VIŠAK ILI PRENESENI MANJAK</t>
  </si>
  <si>
    <t>9 Vlastiti izvori</t>
  </si>
  <si>
    <t>Projekcija 2027.</t>
  </si>
  <si>
    <t>Razred i naziv</t>
  </si>
  <si>
    <t xml:space="preserve">Projekcija 2027.
</t>
  </si>
  <si>
    <t>Kazne, upravne mjere i ostali prihodi</t>
  </si>
  <si>
    <t>Ostali prihodi</t>
  </si>
  <si>
    <t>B1. RAČUN FINANCIRANJA PREMA EKONOMSKOJ KLASIFIKACIJI</t>
  </si>
  <si>
    <t>B2. RAČUN FINANCIRANJA PREMA IZVORIMA FINANCIRANJA</t>
  </si>
  <si>
    <t>IZVORI FINANCIRANJA UKUPNO</t>
  </si>
  <si>
    <t>Opći prihodi i primici-Grad iznad MFS</t>
  </si>
  <si>
    <t>Opći prihodi i primici-prihodi od banke</t>
  </si>
  <si>
    <t>Rezultat</t>
  </si>
  <si>
    <t>Oprema za održavanje i zaštitu</t>
  </si>
  <si>
    <t>PRIHODI SVEUKUPNO(6+7+9)</t>
  </si>
  <si>
    <t>RASHODI SVEUKUPNO(3+4-9)</t>
  </si>
  <si>
    <t xml:space="preserve"> Rezultat poslovanja-višak prihoda</t>
  </si>
  <si>
    <t>A. RAČUN PRIHODA I RASHODA</t>
  </si>
  <si>
    <t>A1. PRIHODI I RASHODI PREMA EKONOMSKOJ KLASIFIKACIJI</t>
  </si>
  <si>
    <t>A2. PRIHODI I RASHODI PREMA IZVORIMA FINANCIRANJA</t>
  </si>
  <si>
    <t>A3. RASHODI PREMA FUNKCIJSKOJ KLASIFIKACIJI</t>
  </si>
  <si>
    <t>B. RAČUN FINANCIRANJA</t>
  </si>
  <si>
    <t>UKUPNO PRIMICI</t>
  </si>
  <si>
    <t>UKUPNO IZDACI</t>
  </si>
  <si>
    <t>Namjenski primici</t>
  </si>
  <si>
    <t>Namjenski primici od zaduživanja-PK</t>
  </si>
  <si>
    <t>Opći prihodi i primici</t>
  </si>
  <si>
    <t>Opći prihodi i primici-Grad</t>
  </si>
  <si>
    <t>Vlastiti prihodi-PK</t>
  </si>
  <si>
    <t>RAZDJEL</t>
  </si>
  <si>
    <t>GLAVA</t>
  </si>
  <si>
    <t>002</t>
  </si>
  <si>
    <t>00203</t>
  </si>
  <si>
    <t>Osnovne škole</t>
  </si>
  <si>
    <t>Upravni odjel za društvene djelatnosti, poslove gradonačelnika i gradskog vijeća</t>
  </si>
  <si>
    <t>RKP</t>
  </si>
  <si>
    <t>Djelatnost osnovnih škola-zakonski standard</t>
  </si>
  <si>
    <t>Osnovna škola Ljudevit Gaj Krapina</t>
  </si>
  <si>
    <t>IF 59 - Preneseni višak</t>
  </si>
  <si>
    <t>IF 49 - Preneseni višak</t>
  </si>
  <si>
    <t>IF 39 - Preneseni višak</t>
  </si>
  <si>
    <t>IF 69 - Preneseni višak</t>
  </si>
  <si>
    <t>IF 11</t>
  </si>
  <si>
    <t>IF 12</t>
  </si>
  <si>
    <t>IF 9</t>
  </si>
  <si>
    <t xml:space="preserve"> Višak prihoda IF 39</t>
  </si>
  <si>
    <t xml:space="preserve"> Višak prihoda IF 49</t>
  </si>
  <si>
    <t xml:space="preserve"> Višak prihoda IF 59</t>
  </si>
  <si>
    <t xml:space="preserve"> Višak prihoda IF 69</t>
  </si>
  <si>
    <t xml:space="preserve">  12 Opći prihodi i primici-prihodi od banke</t>
  </si>
  <si>
    <t xml:space="preserve"> 9 Rezultat poslovanja</t>
  </si>
  <si>
    <t>Manjak prihoda IF 53-prehrana učenika</t>
  </si>
  <si>
    <t xml:space="preserve">Manjak prihoda </t>
  </si>
  <si>
    <t>Predsjednik Školskog odbora</t>
  </si>
  <si>
    <t>Ivan Zubić</t>
  </si>
  <si>
    <t>Izvršenje 2024.</t>
  </si>
  <si>
    <t>Tekući plan 2025.</t>
  </si>
  <si>
    <t>Plan 2026.</t>
  </si>
  <si>
    <t>Projekcija 2028.</t>
  </si>
  <si>
    <t xml:space="preserve">Projekcija 2028.
</t>
  </si>
  <si>
    <t>dr.sc.Vlatka Družinec Tušek</t>
  </si>
  <si>
    <t>Ravnateljica:</t>
  </si>
  <si>
    <t>IF 41</t>
  </si>
  <si>
    <t>IF  32</t>
  </si>
  <si>
    <t>IF  47</t>
  </si>
  <si>
    <t>IF  53</t>
  </si>
  <si>
    <t>IF  62</t>
  </si>
  <si>
    <t>IF  72</t>
  </si>
  <si>
    <t>Izvor financiranja     41</t>
  </si>
  <si>
    <t>Postrojenje i oprema</t>
  </si>
  <si>
    <t xml:space="preserve">  32 Vlastiti prihodi</t>
  </si>
  <si>
    <t>41 Prihodi za decentralizirane funkcije</t>
  </si>
  <si>
    <t xml:space="preserve">  47 Prihodi za posebne namjene</t>
  </si>
  <si>
    <t xml:space="preserve">   53 Pomoći</t>
  </si>
  <si>
    <t xml:space="preserve">  62 Donacije</t>
  </si>
  <si>
    <t xml:space="preserve">  72 Prihodi od prodaje ili zamjene nef.imovine i naknade s naslova osiguranja</t>
  </si>
  <si>
    <t xml:space="preserve">  11 Opći prihodi i primici-Grad iznad minimalnog financijskog standarda</t>
  </si>
  <si>
    <t>Sitni inventar i auto gume</t>
  </si>
  <si>
    <t>Razred/skupina          NAZIV</t>
  </si>
  <si>
    <t>Razred/skupina    NAZIV</t>
  </si>
  <si>
    <t xml:space="preserve"> 3 Vlastiti prihodi</t>
  </si>
  <si>
    <t xml:space="preserve">  32 Vlastiti prihodi </t>
  </si>
  <si>
    <t>4 Prihodi za posebne namjene</t>
  </si>
  <si>
    <t>5 Pomoći</t>
  </si>
  <si>
    <t xml:space="preserve"> 53 Pomoći</t>
  </si>
  <si>
    <t xml:space="preserve">47 Prihodi za posebne namjene </t>
  </si>
  <si>
    <t>6 Donacije</t>
  </si>
  <si>
    <t xml:space="preserve">62 Donacije </t>
  </si>
  <si>
    <t>7 Prihodi od prodaje ili zamjene nef.imovine i naknade s naslova osiguranja</t>
  </si>
  <si>
    <t>72 Prihodi od prodaje ili zamjene nef.imovine i naknade s naslova osiguranja</t>
  </si>
  <si>
    <t xml:space="preserve"> 6 Donacije</t>
  </si>
  <si>
    <t>3 Vlastiti prihodi</t>
  </si>
  <si>
    <t xml:space="preserve"> 8</t>
  </si>
  <si>
    <t>3</t>
  </si>
  <si>
    <t>KLASA: 400-02/25-01/7</t>
  </si>
  <si>
    <t>Krapina, 29.12.2025.</t>
  </si>
  <si>
    <t>FINANCIJSKI PLAN OSNOVNE ŠKOLE LJUDEVIT GAJ U KRAPINI
ZA 2026. I PROJEKCIJE ZA 2027. I 2028. GODINU</t>
  </si>
  <si>
    <t>URBROJ: 2140-1-4-01-25-3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</si>
</sst>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2" fontId="8" fillId="2" borderId="3" xfId="0" quotePrefix="1" applyNumberFormat="1" applyFont="1" applyFill="1" applyBorder="1" applyAlignment="1">
      <alignment horizontal="left" vertical="center" wrapText="1"/>
    </xf>
    <xf numFmtId="0" fontId="12" fillId="0" borderId="0" xfId="0" applyFont="1"/>
    <xf numFmtId="3" fontId="6" fillId="3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/>
    </xf>
    <xf numFmtId="2" fontId="17" fillId="2" borderId="3" xfId="0" quotePrefix="1" applyNumberFormat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0" fillId="0" borderId="0" xfId="0" applyAlignment="1">
      <alignment wrapText="1"/>
    </xf>
    <xf numFmtId="3" fontId="0" fillId="0" borderId="3" xfId="0" applyNumberFormat="1" applyBorder="1"/>
    <xf numFmtId="3" fontId="1" fillId="0" borderId="3" xfId="0" applyNumberFormat="1" applyFont="1" applyBorder="1"/>
    <xf numFmtId="3" fontId="6" fillId="6" borderId="4" xfId="0" applyNumberFormat="1" applyFont="1" applyFill="1" applyBorder="1" applyAlignment="1">
      <alignment horizontal="right"/>
    </xf>
    <xf numFmtId="0" fontId="17" fillId="6" borderId="3" xfId="0" quotePrefix="1" applyFont="1" applyFill="1" applyBorder="1" applyAlignment="1">
      <alignment horizontal="left" vertical="center" wrapText="1"/>
    </xf>
    <xf numFmtId="3" fontId="1" fillId="6" borderId="3" xfId="0" applyNumberFormat="1" applyFont="1" applyFill="1" applyBorder="1"/>
    <xf numFmtId="0" fontId="9" fillId="2" borderId="3" xfId="0" quotePrefix="1" applyFont="1" applyFill="1" applyBorder="1" applyAlignment="1">
      <alignment horizontal="left" vertical="center" wrapText="1"/>
    </xf>
    <xf numFmtId="0" fontId="1" fillId="6" borderId="3" xfId="0" applyFont="1" applyFill="1" applyBorder="1"/>
    <xf numFmtId="0" fontId="17" fillId="5" borderId="3" xfId="0" quotePrefix="1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7" fillId="2" borderId="1" xfId="0" quotePrefix="1" applyFont="1" applyFill="1" applyBorder="1" applyAlignment="1">
      <alignment horizontal="left" vertical="center"/>
    </xf>
    <xf numFmtId="0" fontId="7" fillId="2" borderId="2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3" fontId="19" fillId="0" borderId="3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right"/>
    </xf>
    <xf numFmtId="0" fontId="18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1" fillId="0" borderId="3" xfId="0" applyNumberFormat="1" applyFont="1" applyBorder="1"/>
    <xf numFmtId="164" fontId="0" fillId="0" borderId="3" xfId="0" applyNumberFormat="1" applyBorder="1"/>
    <xf numFmtId="164" fontId="21" fillId="0" borderId="3" xfId="0" applyNumberFormat="1" applyFont="1" applyBorder="1"/>
    <xf numFmtId="0" fontId="18" fillId="6" borderId="1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21" fillId="0" borderId="3" xfId="0" applyNumberFormat="1" applyFont="1" applyBorder="1"/>
    <xf numFmtId="3" fontId="0" fillId="2" borderId="3" xfId="0" applyNumberFormat="1" applyFill="1" applyBorder="1"/>
    <xf numFmtId="3" fontId="23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3" fontId="0" fillId="0" borderId="6" xfId="0" applyNumberFormat="1" applyBorder="1"/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3" fontId="21" fillId="5" borderId="3" xfId="0" applyNumberFormat="1" applyFont="1" applyFill="1" applyBorder="1"/>
    <xf numFmtId="0" fontId="16" fillId="2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2" borderId="3" xfId="0" applyFill="1" applyBorder="1"/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" fillId="2" borderId="3" xfId="0" applyFont="1" applyFill="1" applyBorder="1"/>
    <xf numFmtId="0" fontId="0" fillId="2" borderId="0" xfId="0" applyFill="1"/>
    <xf numFmtId="3" fontId="1" fillId="3" borderId="3" xfId="0" applyNumberFormat="1" applyFont="1" applyFill="1" applyBorder="1"/>
    <xf numFmtId="0" fontId="6" fillId="8" borderId="4" xfId="0" applyFont="1" applyFill="1" applyBorder="1" applyAlignment="1">
      <alignment horizontal="center" vertical="center" wrapText="1"/>
    </xf>
    <xf numFmtId="3" fontId="27" fillId="2" borderId="3" xfId="0" applyNumberFormat="1" applyFont="1" applyFill="1" applyBorder="1"/>
    <xf numFmtId="3" fontId="27" fillId="0" borderId="3" xfId="0" applyNumberFormat="1" applyFont="1" applyBorder="1"/>
    <xf numFmtId="3" fontId="28" fillId="0" borderId="3" xfId="0" applyNumberFormat="1" applyFont="1" applyBorder="1"/>
    <xf numFmtId="3" fontId="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/>
    <xf numFmtId="3" fontId="7" fillId="2" borderId="0" xfId="0" applyNumberFormat="1" applyFont="1" applyFill="1" applyAlignment="1">
      <alignment horizontal="right"/>
    </xf>
    <xf numFmtId="0" fontId="6" fillId="0" borderId="1" xfId="0" quotePrefix="1" applyFont="1" applyBorder="1" applyAlignment="1">
      <alignment horizontal="left"/>
    </xf>
    <xf numFmtId="4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1" fillId="3" borderId="3" xfId="0" applyNumberFormat="1" applyFont="1" applyFill="1" applyBorder="1"/>
    <xf numFmtId="4" fontId="1" fillId="6" borderId="3" xfId="0" applyNumberFormat="1" applyFont="1" applyFill="1" applyBorder="1"/>
    <xf numFmtId="4" fontId="0" fillId="2" borderId="3" xfId="0" applyNumberFormat="1" applyFill="1" applyBorder="1"/>
    <xf numFmtId="4" fontId="1" fillId="2" borderId="3" xfId="0" applyNumberFormat="1" applyFont="1" applyFill="1" applyBorder="1"/>
    <xf numFmtId="4" fontId="0" fillId="2" borderId="4" xfId="0" applyNumberFormat="1" applyFill="1" applyBorder="1"/>
    <xf numFmtId="4" fontId="0" fillId="0" borderId="3" xfId="0" applyNumberFormat="1" applyBorder="1"/>
    <xf numFmtId="4" fontId="0" fillId="0" borderId="4" xfId="0" applyNumberFormat="1" applyBorder="1"/>
    <xf numFmtId="4" fontId="28" fillId="0" borderId="3" xfId="0" applyNumberFormat="1" applyFont="1" applyBorder="1"/>
    <xf numFmtId="4" fontId="0" fillId="0" borderId="6" xfId="0" applyNumberFormat="1" applyBorder="1"/>
    <xf numFmtId="4" fontId="6" fillId="5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0" fontId="1" fillId="0" borderId="0" xfId="0" applyFont="1"/>
    <xf numFmtId="4" fontId="9" fillId="2" borderId="4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15" fillId="0" borderId="0" xfId="0" applyFont="1"/>
    <xf numFmtId="0" fontId="30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4" fontId="1" fillId="5" borderId="3" xfId="0" applyNumberFormat="1" applyFont="1" applyFill="1" applyBorder="1"/>
    <xf numFmtId="3" fontId="1" fillId="5" borderId="3" xfId="0" applyNumberFormat="1" applyFont="1" applyFill="1" applyBorder="1"/>
    <xf numFmtId="0" fontId="22" fillId="9" borderId="1" xfId="0" quotePrefix="1" applyFont="1" applyFill="1" applyBorder="1" applyAlignment="1">
      <alignment horizontal="left" vertical="center"/>
    </xf>
    <xf numFmtId="0" fontId="7" fillId="9" borderId="2" xfId="0" quotePrefix="1" applyFont="1" applyFill="1" applyBorder="1" applyAlignment="1">
      <alignment horizontal="left" vertical="center"/>
    </xf>
    <xf numFmtId="0" fontId="7" fillId="9" borderId="4" xfId="0" quotePrefix="1" applyFont="1" applyFill="1" applyBorder="1" applyAlignment="1">
      <alignment horizontal="left" vertical="center"/>
    </xf>
    <xf numFmtId="0" fontId="17" fillId="9" borderId="3" xfId="0" applyFont="1" applyFill="1" applyBorder="1" applyAlignment="1">
      <alignment vertical="center" wrapText="1"/>
    </xf>
    <xf numFmtId="3" fontId="31" fillId="9" borderId="3" xfId="0" applyNumberFormat="1" applyFont="1" applyFill="1" applyBorder="1"/>
    <xf numFmtId="4" fontId="1" fillId="9" borderId="3" xfId="0" applyNumberFormat="1" applyFont="1" applyFill="1" applyBorder="1"/>
    <xf numFmtId="3" fontId="1" fillId="9" borderId="3" xfId="0" applyNumberFormat="1" applyFont="1" applyFill="1" applyBorder="1"/>
    <xf numFmtId="0" fontId="8" fillId="2" borderId="4" xfId="0" quotePrefix="1" applyFont="1" applyFill="1" applyBorder="1" applyAlignment="1">
      <alignment horizontal="left" vertical="center" wrapText="1"/>
    </xf>
    <xf numFmtId="4" fontId="0" fillId="0" borderId="8" xfId="0" applyNumberFormat="1" applyBorder="1"/>
    <xf numFmtId="4" fontId="6" fillId="4" borderId="1" xfId="0" quotePrefix="1" applyNumberFormat="1" applyFont="1" applyFill="1" applyBorder="1" applyAlignment="1">
      <alignment horizontal="right"/>
    </xf>
    <xf numFmtId="3" fontId="31" fillId="2" borderId="3" xfId="0" applyNumberFormat="1" applyFont="1" applyFill="1" applyBorder="1"/>
    <xf numFmtId="0" fontId="32" fillId="0" borderId="0" xfId="0" applyFont="1"/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4" fontId="33" fillId="4" borderId="4" xfId="0" applyNumberFormat="1" applyFont="1" applyFill="1" applyBorder="1" applyAlignment="1">
      <alignment horizontal="center" vertical="center" wrapText="1"/>
    </xf>
    <xf numFmtId="3" fontId="33" fillId="4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4" fontId="1" fillId="0" borderId="3" xfId="0" applyNumberFormat="1" applyFont="1" applyBorder="1"/>
    <xf numFmtId="4" fontId="37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/>
    <xf numFmtId="3" fontId="29" fillId="2" borderId="3" xfId="0" applyNumberFormat="1" applyFont="1" applyFill="1" applyBorder="1"/>
    <xf numFmtId="0" fontId="18" fillId="2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wrapText="1"/>
    </xf>
    <xf numFmtId="4" fontId="29" fillId="9" borderId="3" xfId="0" applyNumberFormat="1" applyFont="1" applyFill="1" applyBorder="1"/>
    <xf numFmtId="0" fontId="6" fillId="4" borderId="3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zoomScale="110" zoomScaleNormal="110" workbookViewId="0">
      <selection activeCell="A11" sqref="A11:XFD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16" t="s">
        <v>253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216" t="s">
        <v>20</v>
      </c>
      <c r="B3" s="216"/>
      <c r="C3" s="216"/>
      <c r="D3" s="216"/>
      <c r="E3" s="216"/>
      <c r="F3" s="216"/>
      <c r="G3" s="216"/>
      <c r="H3" s="216"/>
      <c r="I3" s="218"/>
      <c r="J3" s="218"/>
    </row>
    <row r="4" spans="1:10" ht="18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216" t="s">
        <v>27</v>
      </c>
      <c r="B5" s="217"/>
      <c r="C5" s="217"/>
      <c r="D5" s="217"/>
      <c r="E5" s="217"/>
      <c r="F5" s="217"/>
      <c r="G5" s="217"/>
      <c r="H5" s="217"/>
      <c r="I5" s="217"/>
      <c r="J5" s="21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35"/>
    </row>
    <row r="7" spans="1:10" x14ac:dyDescent="0.25">
      <c r="A7" s="127" t="s">
        <v>160</v>
      </c>
      <c r="B7" s="26"/>
      <c r="C7" s="26"/>
      <c r="D7" s="27"/>
      <c r="E7" s="28"/>
      <c r="F7" s="4" t="s">
        <v>212</v>
      </c>
      <c r="G7" s="4" t="s">
        <v>213</v>
      </c>
      <c r="H7" s="4" t="s">
        <v>214</v>
      </c>
      <c r="I7" s="4" t="s">
        <v>159</v>
      </c>
      <c r="J7" s="4" t="s">
        <v>215</v>
      </c>
    </row>
    <row r="8" spans="1:10" x14ac:dyDescent="0.25">
      <c r="A8" s="219" t="s">
        <v>0</v>
      </c>
      <c r="B8" s="220"/>
      <c r="C8" s="220"/>
      <c r="D8" s="220"/>
      <c r="E8" s="221"/>
      <c r="F8" s="131">
        <f>F9+F10</f>
        <v>2428255.14</v>
      </c>
      <c r="G8" s="40">
        <f t="shared" ref="G8:J8" si="0">G9+G10</f>
        <v>3148485</v>
      </c>
      <c r="H8" s="40">
        <f t="shared" si="0"/>
        <v>2791833</v>
      </c>
      <c r="I8" s="40">
        <f t="shared" si="0"/>
        <v>2831833</v>
      </c>
      <c r="J8" s="40">
        <f t="shared" si="0"/>
        <v>2881833</v>
      </c>
    </row>
    <row r="9" spans="1:10" x14ac:dyDescent="0.25">
      <c r="A9" s="222" t="s">
        <v>129</v>
      </c>
      <c r="B9" s="215"/>
      <c r="C9" s="215"/>
      <c r="D9" s="215"/>
      <c r="E9" s="223"/>
      <c r="F9" s="128">
        <v>2428153.62</v>
      </c>
      <c r="G9" s="30">
        <v>3148383</v>
      </c>
      <c r="H9" s="30">
        <v>2791731</v>
      </c>
      <c r="I9" s="30">
        <v>2831731</v>
      </c>
      <c r="J9" s="30">
        <v>2881731</v>
      </c>
    </row>
    <row r="10" spans="1:10" x14ac:dyDescent="0.25">
      <c r="A10" s="224" t="s">
        <v>132</v>
      </c>
      <c r="B10" s="223"/>
      <c r="C10" s="223"/>
      <c r="D10" s="223"/>
      <c r="E10" s="223"/>
      <c r="F10" s="129">
        <v>101.52</v>
      </c>
      <c r="G10" s="30">
        <v>102</v>
      </c>
      <c r="H10" s="30">
        <v>102</v>
      </c>
      <c r="I10" s="30">
        <v>102</v>
      </c>
      <c r="J10" s="30">
        <v>102</v>
      </c>
    </row>
    <row r="11" spans="1:10" x14ac:dyDescent="0.25">
      <c r="A11" s="36" t="s">
        <v>1</v>
      </c>
      <c r="B11" s="37"/>
      <c r="C11" s="37"/>
      <c r="D11" s="37"/>
      <c r="E11" s="37"/>
      <c r="F11" s="130">
        <f>F12+F13</f>
        <v>2446291.65</v>
      </c>
      <c r="G11" s="29">
        <f t="shared" ref="G11:J11" si="1">G12+G13</f>
        <v>3150785</v>
      </c>
      <c r="H11" s="29">
        <f t="shared" si="1"/>
        <v>2793833</v>
      </c>
      <c r="I11" s="29">
        <f t="shared" si="1"/>
        <v>2831833</v>
      </c>
      <c r="J11" s="29">
        <f t="shared" si="1"/>
        <v>2881833</v>
      </c>
    </row>
    <row r="12" spans="1:10" x14ac:dyDescent="0.25">
      <c r="A12" s="214" t="s">
        <v>130</v>
      </c>
      <c r="B12" s="215"/>
      <c r="C12" s="215"/>
      <c r="D12" s="215"/>
      <c r="E12" s="215"/>
      <c r="F12" s="129">
        <v>2236003.5099999998</v>
      </c>
      <c r="G12" s="30">
        <v>2653645</v>
      </c>
      <c r="H12" s="30">
        <v>2740731</v>
      </c>
      <c r="I12" s="30">
        <v>2788731</v>
      </c>
      <c r="J12" s="31">
        <v>2838731</v>
      </c>
    </row>
    <row r="13" spans="1:10" x14ac:dyDescent="0.25">
      <c r="A13" s="224" t="s">
        <v>131</v>
      </c>
      <c r="B13" s="223"/>
      <c r="C13" s="223"/>
      <c r="D13" s="223"/>
      <c r="E13" s="223"/>
      <c r="F13" s="129">
        <v>210288.14</v>
      </c>
      <c r="G13" s="30">
        <v>497140</v>
      </c>
      <c r="H13" s="30">
        <v>53102</v>
      </c>
      <c r="I13" s="30">
        <v>43102</v>
      </c>
      <c r="J13" s="30">
        <v>43102</v>
      </c>
    </row>
    <row r="14" spans="1:10" x14ac:dyDescent="0.25">
      <c r="A14" s="227" t="s">
        <v>2</v>
      </c>
      <c r="B14" s="220"/>
      <c r="C14" s="220"/>
      <c r="D14" s="220"/>
      <c r="E14" s="220"/>
      <c r="F14" s="130">
        <f>F8-F11</f>
        <v>-18036.509999999776</v>
      </c>
      <c r="G14" s="29">
        <f t="shared" ref="G14:J14" si="2">G8-G11</f>
        <v>-2300</v>
      </c>
      <c r="H14" s="29">
        <f t="shared" si="2"/>
        <v>-2000</v>
      </c>
      <c r="I14" s="29">
        <f t="shared" si="2"/>
        <v>0</v>
      </c>
      <c r="J14" s="29">
        <f t="shared" si="2"/>
        <v>0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3"/>
      <c r="I15" s="3"/>
      <c r="J15" s="3"/>
    </row>
    <row r="16" spans="1:10" ht="18" customHeight="1" x14ac:dyDescent="0.25">
      <c r="A16" s="216" t="s">
        <v>28</v>
      </c>
      <c r="B16" s="217"/>
      <c r="C16" s="217"/>
      <c r="D16" s="217"/>
      <c r="E16" s="217"/>
      <c r="F16" s="217"/>
      <c r="G16" s="217"/>
      <c r="H16" s="217"/>
      <c r="I16" s="217"/>
      <c r="J16" s="217"/>
    </row>
    <row r="17" spans="1:10" ht="18" x14ac:dyDescent="0.25">
      <c r="A17" s="5"/>
      <c r="B17" s="9"/>
      <c r="C17" s="9"/>
      <c r="D17" s="9"/>
      <c r="E17" s="9"/>
      <c r="F17" s="9"/>
      <c r="G17" s="9"/>
      <c r="H17" s="3"/>
      <c r="I17" s="3"/>
      <c r="J17" s="3"/>
    </row>
    <row r="18" spans="1:10" x14ac:dyDescent="0.25">
      <c r="A18" s="127" t="s">
        <v>160</v>
      </c>
      <c r="B18" s="26"/>
      <c r="C18" s="26"/>
      <c r="D18" s="27"/>
      <c r="E18" s="28"/>
      <c r="F18" s="4" t="s">
        <v>212</v>
      </c>
      <c r="G18" s="4" t="s">
        <v>213</v>
      </c>
      <c r="H18" s="4" t="s">
        <v>214</v>
      </c>
      <c r="I18" s="4" t="s">
        <v>159</v>
      </c>
      <c r="J18" s="4" t="s">
        <v>215</v>
      </c>
    </row>
    <row r="19" spans="1:10" ht="15.75" customHeight="1" x14ac:dyDescent="0.25">
      <c r="A19" s="222" t="s">
        <v>134</v>
      </c>
      <c r="B19" s="225"/>
      <c r="C19" s="225"/>
      <c r="D19" s="225"/>
      <c r="E19" s="226"/>
      <c r="F19" s="30"/>
      <c r="G19" s="30"/>
      <c r="H19" s="30"/>
      <c r="I19" s="30"/>
      <c r="J19" s="30"/>
    </row>
    <row r="20" spans="1:10" x14ac:dyDescent="0.25">
      <c r="A20" s="222" t="s">
        <v>133</v>
      </c>
      <c r="B20" s="215"/>
      <c r="C20" s="215"/>
      <c r="D20" s="215"/>
      <c r="E20" s="215"/>
      <c r="F20" s="30"/>
      <c r="G20" s="30"/>
      <c r="H20" s="30"/>
      <c r="I20" s="30"/>
      <c r="J20" s="30"/>
    </row>
    <row r="21" spans="1:10" x14ac:dyDescent="0.25">
      <c r="A21" s="227" t="s">
        <v>4</v>
      </c>
      <c r="B21" s="220"/>
      <c r="C21" s="220"/>
      <c r="D21" s="220"/>
      <c r="E21" s="220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227" t="s">
        <v>5</v>
      </c>
      <c r="B22" s="220"/>
      <c r="C22" s="220"/>
      <c r="D22" s="220"/>
      <c r="E22" s="220"/>
      <c r="F22" s="130">
        <f>F14+F21</f>
        <v>-18036.509999999776</v>
      </c>
      <c r="G22" s="29">
        <f t="shared" ref="G22:J22" si="4">G14+G21</f>
        <v>-2300</v>
      </c>
      <c r="H22" s="29">
        <f t="shared" si="4"/>
        <v>-2000</v>
      </c>
      <c r="I22" s="29">
        <f t="shared" si="4"/>
        <v>0</v>
      </c>
      <c r="J22" s="29">
        <f t="shared" si="4"/>
        <v>0</v>
      </c>
    </row>
    <row r="23" spans="1:10" ht="18" x14ac:dyDescent="0.25">
      <c r="A23" s="22"/>
      <c r="B23" s="9"/>
      <c r="C23" s="9"/>
      <c r="D23" s="9"/>
      <c r="E23" s="9"/>
      <c r="F23" s="9"/>
      <c r="G23" s="9"/>
      <c r="H23" s="3"/>
      <c r="I23" s="3"/>
      <c r="J23" s="3"/>
    </row>
    <row r="24" spans="1:10" ht="18" customHeight="1" x14ac:dyDescent="0.25">
      <c r="A24" s="216" t="s">
        <v>157</v>
      </c>
      <c r="B24" s="217"/>
      <c r="C24" s="217"/>
      <c r="D24" s="217"/>
      <c r="E24" s="217"/>
      <c r="F24" s="217"/>
      <c r="G24" s="217"/>
      <c r="H24" s="217"/>
      <c r="I24" s="217"/>
      <c r="J24" s="217"/>
    </row>
    <row r="25" spans="1:10" ht="18" x14ac:dyDescent="0.25">
      <c r="A25" s="22"/>
      <c r="B25" s="9"/>
      <c r="C25" s="9"/>
      <c r="D25" s="9"/>
      <c r="E25" s="9"/>
      <c r="F25" s="9"/>
      <c r="G25" s="9"/>
      <c r="H25" s="3"/>
      <c r="I25" s="3"/>
      <c r="J25" s="3"/>
    </row>
    <row r="26" spans="1:10" x14ac:dyDescent="0.25">
      <c r="A26" s="127" t="s">
        <v>33</v>
      </c>
      <c r="B26" s="26"/>
      <c r="C26" s="26"/>
      <c r="D26" s="27"/>
      <c r="E26" s="28"/>
      <c r="F26" s="4" t="s">
        <v>212</v>
      </c>
      <c r="G26" s="4" t="s">
        <v>213</v>
      </c>
      <c r="H26" s="4" t="s">
        <v>214</v>
      </c>
      <c r="I26" s="4" t="s">
        <v>159</v>
      </c>
      <c r="J26" s="4" t="s">
        <v>215</v>
      </c>
    </row>
    <row r="27" spans="1:10" x14ac:dyDescent="0.25">
      <c r="A27" s="230" t="s">
        <v>135</v>
      </c>
      <c r="B27" s="231"/>
      <c r="C27" s="231"/>
      <c r="D27" s="231"/>
      <c r="E27" s="232"/>
      <c r="F27" s="186">
        <v>20336.669999999998</v>
      </c>
      <c r="G27" s="32">
        <v>2300</v>
      </c>
      <c r="H27" s="32">
        <v>2000</v>
      </c>
      <c r="I27" s="32"/>
      <c r="J27" s="33"/>
    </row>
    <row r="28" spans="1:10" x14ac:dyDescent="0.25">
      <c r="A28" s="230" t="s">
        <v>136</v>
      </c>
      <c r="B28" s="231"/>
      <c r="C28" s="231"/>
      <c r="D28" s="231"/>
      <c r="E28" s="232"/>
      <c r="F28" s="186">
        <f>F22+F27</f>
        <v>2300.1600000002218</v>
      </c>
      <c r="G28" s="32">
        <f>G22+G27</f>
        <v>0</v>
      </c>
      <c r="H28" s="32">
        <f t="shared" ref="H28:J28" si="5">H22+H27</f>
        <v>0</v>
      </c>
      <c r="I28" s="32">
        <f t="shared" si="5"/>
        <v>0</v>
      </c>
      <c r="J28" s="32">
        <f t="shared" si="5"/>
        <v>0</v>
      </c>
    </row>
    <row r="29" spans="1:10" ht="43.5" customHeight="1" x14ac:dyDescent="0.25">
      <c r="A29" s="233" t="s">
        <v>137</v>
      </c>
      <c r="B29" s="234"/>
      <c r="C29" s="234"/>
      <c r="D29" s="234"/>
      <c r="E29" s="235"/>
      <c r="F29" s="34">
        <f>F14+F21+F27-F28</f>
        <v>0</v>
      </c>
      <c r="G29" s="34">
        <f t="shared" ref="G29:J29" si="6">G14+G21+G27-G28</f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</row>
    <row r="31" spans="1:10" ht="15.75" x14ac:dyDescent="0.25">
      <c r="A31" s="216" t="s">
        <v>138</v>
      </c>
      <c r="B31" s="217"/>
      <c r="C31" s="217"/>
      <c r="D31" s="217"/>
      <c r="E31" s="217"/>
      <c r="F31" s="217"/>
      <c r="G31" s="217"/>
      <c r="H31" s="217"/>
      <c r="I31" s="217"/>
      <c r="J31" s="217"/>
    </row>
    <row r="33" spans="1:10" x14ac:dyDescent="0.25">
      <c r="A33" s="127" t="s">
        <v>33</v>
      </c>
      <c r="B33" s="26"/>
      <c r="C33" s="26"/>
      <c r="D33" s="27"/>
      <c r="E33" s="28"/>
      <c r="F33" s="4" t="s">
        <v>212</v>
      </c>
      <c r="G33" s="4" t="s">
        <v>213</v>
      </c>
      <c r="H33" s="4" t="s">
        <v>214</v>
      </c>
      <c r="I33" s="4" t="s">
        <v>159</v>
      </c>
      <c r="J33" s="4" t="s">
        <v>215</v>
      </c>
    </row>
    <row r="34" spans="1:10" ht="15" customHeight="1" x14ac:dyDescent="0.25">
      <c r="A34" s="230" t="s">
        <v>135</v>
      </c>
      <c r="B34" s="231"/>
      <c r="C34" s="231"/>
      <c r="D34" s="231"/>
      <c r="E34" s="232"/>
      <c r="F34" s="30"/>
      <c r="G34" s="30"/>
      <c r="H34" s="30"/>
      <c r="I34" s="30"/>
      <c r="J34" s="30"/>
    </row>
    <row r="35" spans="1:10" ht="30" customHeight="1" x14ac:dyDescent="0.25">
      <c r="A35" s="222" t="s">
        <v>3</v>
      </c>
      <c r="B35" s="215"/>
      <c r="C35" s="215"/>
      <c r="D35" s="215"/>
      <c r="E35" s="215"/>
      <c r="F35" s="30"/>
      <c r="G35" s="30"/>
      <c r="H35" s="30"/>
      <c r="I35" s="30"/>
      <c r="J35" s="30"/>
    </row>
    <row r="36" spans="1:10" x14ac:dyDescent="0.25">
      <c r="A36" s="227" t="s">
        <v>139</v>
      </c>
      <c r="B36" s="220"/>
      <c r="C36" s="220"/>
      <c r="D36" s="220"/>
      <c r="E36" s="220"/>
      <c r="F36" s="29">
        <v>0</v>
      </c>
      <c r="G36" s="29">
        <v>0</v>
      </c>
      <c r="H36" s="29">
        <v>0</v>
      </c>
      <c r="I36" s="29">
        <v>0</v>
      </c>
      <c r="J36" s="29">
        <v>0</v>
      </c>
    </row>
    <row r="37" spans="1:10" ht="13.5" customHeight="1" x14ac:dyDescent="0.25">
      <c r="A37" s="230" t="s">
        <v>136</v>
      </c>
      <c r="B37" s="231"/>
      <c r="C37" s="231"/>
      <c r="D37" s="231"/>
      <c r="E37" s="232"/>
      <c r="F37" s="29">
        <f>F34-F35+F36</f>
        <v>0</v>
      </c>
      <c r="G37" s="29">
        <f t="shared" ref="G37:J37" si="7">G34-G35+G36</f>
        <v>0</v>
      </c>
      <c r="H37" s="29">
        <f t="shared" si="7"/>
        <v>0</v>
      </c>
      <c r="I37" s="29">
        <f t="shared" si="7"/>
        <v>0</v>
      </c>
      <c r="J37" s="29">
        <f t="shared" si="7"/>
        <v>0</v>
      </c>
    </row>
    <row r="38" spans="1:10" ht="13.5" customHeight="1" x14ac:dyDescent="0.25">
      <c r="A38" s="66"/>
      <c r="B38" s="66"/>
      <c r="C38" s="66"/>
      <c r="D38" s="66"/>
      <c r="E38" s="66"/>
      <c r="F38" s="67"/>
      <c r="G38" s="67"/>
      <c r="H38" s="67"/>
      <c r="I38" s="67"/>
      <c r="J38" s="67"/>
    </row>
    <row r="39" spans="1:10" ht="15" customHeight="1" x14ac:dyDescent="0.25">
      <c r="A39" s="228"/>
      <c r="B39" s="229"/>
      <c r="C39" s="229"/>
      <c r="D39" s="229"/>
      <c r="E39" s="229"/>
      <c r="F39" s="229"/>
      <c r="G39" s="229"/>
      <c r="H39" s="229"/>
      <c r="I39" s="229"/>
      <c r="J39" s="229"/>
    </row>
  </sheetData>
  <mergeCells count="24">
    <mergeCell ref="A39:J39"/>
    <mergeCell ref="A24:J24"/>
    <mergeCell ref="A27:E27"/>
    <mergeCell ref="A29:E29"/>
    <mergeCell ref="A28:E28"/>
    <mergeCell ref="A31:J31"/>
    <mergeCell ref="A34:E34"/>
    <mergeCell ref="A35:E35"/>
    <mergeCell ref="A36:E36"/>
    <mergeCell ref="A37:E37"/>
    <mergeCell ref="A19:E19"/>
    <mergeCell ref="A20:E20"/>
    <mergeCell ref="A22:E22"/>
    <mergeCell ref="A13:E13"/>
    <mergeCell ref="A14:E14"/>
    <mergeCell ref="A21:E21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5"/>
  <sheetViews>
    <sheetView topLeftCell="A47" workbookViewId="0">
      <selection activeCell="A13" sqref="A11:XFD13"/>
    </sheetView>
  </sheetViews>
  <sheetFormatPr defaultRowHeight="15" x14ac:dyDescent="0.25"/>
  <cols>
    <col min="1" max="1" width="7.42578125" bestFit="1" customWidth="1"/>
    <col min="2" max="2" width="7.5703125" customWidth="1"/>
    <col min="3" max="3" width="5.42578125" hidden="1" customWidth="1"/>
    <col min="4" max="9" width="25.28515625" customWidth="1"/>
  </cols>
  <sheetData>
    <row r="1" spans="1:10" ht="42" customHeight="1" x14ac:dyDescent="0.25">
      <c r="A1" s="216" t="s">
        <v>174</v>
      </c>
      <c r="B1" s="216"/>
      <c r="C1" s="216"/>
      <c r="D1" s="216"/>
      <c r="E1" s="216"/>
      <c r="F1" s="216"/>
      <c r="G1" s="216"/>
      <c r="H1" s="218"/>
      <c r="I1" s="21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6"/>
      <c r="I2" s="6"/>
    </row>
    <row r="3" spans="1:10" ht="15.75" x14ac:dyDescent="0.25">
      <c r="A3" s="216" t="s">
        <v>175</v>
      </c>
      <c r="B3" s="217"/>
      <c r="C3" s="217"/>
      <c r="D3" s="217"/>
      <c r="E3" s="217"/>
      <c r="F3" s="217"/>
      <c r="G3" s="217"/>
      <c r="H3" s="217"/>
      <c r="I3" s="217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10" ht="26.25" x14ac:dyDescent="0.25">
      <c r="A6" s="21" t="s">
        <v>7</v>
      </c>
      <c r="B6" s="212" t="s">
        <v>8</v>
      </c>
      <c r="C6" s="20" t="s">
        <v>9</v>
      </c>
      <c r="D6" s="20" t="s">
        <v>6</v>
      </c>
      <c r="E6" s="20" t="s">
        <v>212</v>
      </c>
      <c r="F6" s="21" t="s">
        <v>213</v>
      </c>
      <c r="G6" s="21" t="s">
        <v>214</v>
      </c>
      <c r="H6" s="21" t="s">
        <v>161</v>
      </c>
      <c r="I6" s="209" t="s">
        <v>216</v>
      </c>
    </row>
    <row r="7" spans="1:10" x14ac:dyDescent="0.25">
      <c r="A7" s="189"/>
      <c r="B7" s="190"/>
      <c r="C7" s="190"/>
      <c r="D7" s="190" t="s">
        <v>171</v>
      </c>
      <c r="E7" s="191">
        <f>E8+E37+E43</f>
        <v>2430555.3000000003</v>
      </c>
      <c r="F7" s="192">
        <f>F8+F37+F43</f>
        <v>3150785</v>
      </c>
      <c r="G7" s="192">
        <f>G8+G37+G43</f>
        <v>2793833</v>
      </c>
      <c r="H7" s="192">
        <f>H8+H37+H43</f>
        <v>2831833</v>
      </c>
      <c r="I7" s="192">
        <f>I8+I37+I43</f>
        <v>2881833</v>
      </c>
      <c r="J7" s="188"/>
    </row>
    <row r="8" spans="1:10" x14ac:dyDescent="0.25">
      <c r="A8" s="13">
        <v>6</v>
      </c>
      <c r="B8" s="13"/>
      <c r="C8" s="13"/>
      <c r="D8" s="13" t="s">
        <v>10</v>
      </c>
      <c r="E8" s="132">
        <f>E9+E14+E18+E21+E29+E33</f>
        <v>2428153.62</v>
      </c>
      <c r="F8" s="132">
        <f>F9+F14+F18+F21+F29+F33</f>
        <v>3148383</v>
      </c>
      <c r="G8" s="132">
        <f>G9+G14+G18+G21+G29+G33</f>
        <v>2791731</v>
      </c>
      <c r="H8" s="132">
        <f>H9+H14+H18+H21+H29+H33</f>
        <v>2831731</v>
      </c>
      <c r="I8" s="132">
        <f>I9+I14+I18+I21+I29+I33</f>
        <v>2881731</v>
      </c>
    </row>
    <row r="9" spans="1:10" s="188" customFormat="1" ht="38.25" x14ac:dyDescent="0.25">
      <c r="A9" s="13"/>
      <c r="B9" s="13">
        <v>63</v>
      </c>
      <c r="C9" s="13"/>
      <c r="D9" s="13" t="s">
        <v>30</v>
      </c>
      <c r="E9" s="132">
        <f t="shared" ref="E9" si="0">E11</f>
        <v>2136245.1799999997</v>
      </c>
      <c r="F9" s="44">
        <f>F11</f>
        <v>2741950</v>
      </c>
      <c r="G9" s="44">
        <f>G11</f>
        <v>2521400</v>
      </c>
      <c r="H9" s="44">
        <v>2571400</v>
      </c>
      <c r="I9" s="44">
        <v>2621400</v>
      </c>
      <c r="J9"/>
    </row>
    <row r="10" spans="1:10" ht="15.75" hidden="1" customHeight="1" x14ac:dyDescent="0.25">
      <c r="A10" s="14"/>
      <c r="B10" s="14"/>
      <c r="C10" s="15">
        <v>43</v>
      </c>
      <c r="D10" s="15" t="s">
        <v>34</v>
      </c>
      <c r="E10" s="133"/>
      <c r="F10" s="11"/>
      <c r="G10" s="11"/>
      <c r="H10" s="11"/>
      <c r="I10" s="11"/>
      <c r="J10" s="39"/>
    </row>
    <row r="11" spans="1:10" ht="38.25" hidden="1" x14ac:dyDescent="0.25">
      <c r="A11" s="25"/>
      <c r="B11" s="25">
        <v>636</v>
      </c>
      <c r="C11" s="45"/>
      <c r="D11" s="112" t="s">
        <v>55</v>
      </c>
      <c r="E11" s="132">
        <f>E12+E13</f>
        <v>2136245.1799999997</v>
      </c>
      <c r="F11" s="44">
        <f>F12+F13</f>
        <v>2741950</v>
      </c>
      <c r="G11" s="44">
        <f>G12+G13</f>
        <v>2521400</v>
      </c>
      <c r="H11" s="44"/>
      <c r="I11" s="44"/>
      <c r="J11" s="159"/>
    </row>
    <row r="12" spans="1:10" s="39" customFormat="1" ht="38.25" hidden="1" x14ac:dyDescent="0.2">
      <c r="A12" s="14"/>
      <c r="B12" s="14">
        <v>6361</v>
      </c>
      <c r="C12" s="15"/>
      <c r="D12" s="18" t="s">
        <v>56</v>
      </c>
      <c r="E12" s="133">
        <v>2017410.39</v>
      </c>
      <c r="F12" s="11">
        <v>2393450</v>
      </c>
      <c r="G12" s="11">
        <v>2515400</v>
      </c>
      <c r="H12" s="11"/>
      <c r="I12" s="11"/>
    </row>
    <row r="13" spans="1:10" s="159" customFormat="1" ht="38.25" hidden="1" x14ac:dyDescent="0.2">
      <c r="A13" s="14"/>
      <c r="B13" s="14">
        <v>6362</v>
      </c>
      <c r="C13" s="15"/>
      <c r="D13" s="18" t="s">
        <v>57</v>
      </c>
      <c r="E13" s="133">
        <v>118834.79</v>
      </c>
      <c r="F13" s="11">
        <v>348500</v>
      </c>
      <c r="G13" s="11">
        <v>6000</v>
      </c>
      <c r="H13" s="11"/>
      <c r="I13" s="11"/>
      <c r="J13" s="39"/>
    </row>
    <row r="14" spans="1:10" s="39" customFormat="1" x14ac:dyDescent="0.25">
      <c r="A14" s="14"/>
      <c r="B14" s="25">
        <v>64</v>
      </c>
      <c r="C14" s="45"/>
      <c r="D14" s="45" t="s">
        <v>35</v>
      </c>
      <c r="E14" s="132">
        <f>E16</f>
        <v>15.83</v>
      </c>
      <c r="F14" s="44">
        <f>F16</f>
        <v>15</v>
      </c>
      <c r="G14" s="44">
        <f>G16</f>
        <v>15</v>
      </c>
      <c r="H14" s="44">
        <v>15</v>
      </c>
      <c r="I14" s="44">
        <v>15</v>
      </c>
      <c r="J14"/>
    </row>
    <row r="15" spans="1:10" s="39" customFormat="1" ht="25.5" hidden="1" x14ac:dyDescent="0.25">
      <c r="A15" s="14"/>
      <c r="B15" s="25"/>
      <c r="C15" s="15">
        <v>12</v>
      </c>
      <c r="D15" s="38" t="s">
        <v>36</v>
      </c>
      <c r="E15" s="133">
        <v>0</v>
      </c>
      <c r="F15" s="11"/>
      <c r="G15" s="11"/>
      <c r="H15" s="11"/>
      <c r="I15" s="11"/>
      <c r="J15"/>
    </row>
    <row r="16" spans="1:10" ht="25.5" hidden="1" x14ac:dyDescent="0.25">
      <c r="A16" s="14"/>
      <c r="B16" s="25">
        <v>641</v>
      </c>
      <c r="C16" s="15"/>
      <c r="D16" s="46" t="s">
        <v>141</v>
      </c>
      <c r="E16" s="132">
        <f>E17</f>
        <v>15.83</v>
      </c>
      <c r="F16" s="44">
        <f>F17</f>
        <v>15</v>
      </c>
      <c r="G16" s="44">
        <f>G17</f>
        <v>15</v>
      </c>
      <c r="H16" s="44"/>
      <c r="I16" s="44"/>
    </row>
    <row r="17" spans="1:10" ht="38.25" hidden="1" x14ac:dyDescent="0.25">
      <c r="A17" s="14"/>
      <c r="B17" s="14">
        <v>6413</v>
      </c>
      <c r="C17" s="15"/>
      <c r="D17" s="38" t="s">
        <v>142</v>
      </c>
      <c r="E17" s="133">
        <v>15.83</v>
      </c>
      <c r="F17" s="11">
        <v>15</v>
      </c>
      <c r="G17" s="11">
        <v>15</v>
      </c>
      <c r="H17" s="11"/>
      <c r="I17" s="11"/>
    </row>
    <row r="18" spans="1:10" ht="51" x14ac:dyDescent="0.25">
      <c r="A18" s="14"/>
      <c r="B18" s="25">
        <v>65</v>
      </c>
      <c r="C18" s="45"/>
      <c r="D18" s="46" t="s">
        <v>37</v>
      </c>
      <c r="E18" s="132">
        <f t="shared" ref="E18:G19" si="1">E19</f>
        <v>21910.7</v>
      </c>
      <c r="F18" s="44">
        <f t="shared" si="1"/>
        <v>20913</v>
      </c>
      <c r="G18" s="44">
        <f t="shared" si="1"/>
        <v>500</v>
      </c>
      <c r="H18" s="44">
        <v>500</v>
      </c>
      <c r="I18" s="44">
        <v>500</v>
      </c>
    </row>
    <row r="19" spans="1:10" ht="25.5" hidden="1" x14ac:dyDescent="0.25">
      <c r="A19" s="25"/>
      <c r="B19" s="25">
        <v>652</v>
      </c>
      <c r="C19" s="45"/>
      <c r="D19" s="46" t="s">
        <v>58</v>
      </c>
      <c r="E19" s="132">
        <f t="shared" si="1"/>
        <v>21910.7</v>
      </c>
      <c r="F19" s="44">
        <f t="shared" si="1"/>
        <v>20913</v>
      </c>
      <c r="G19" s="44">
        <f t="shared" si="1"/>
        <v>500</v>
      </c>
      <c r="H19" s="44"/>
      <c r="I19" s="44"/>
      <c r="J19" s="154"/>
    </row>
    <row r="20" spans="1:10" hidden="1" x14ac:dyDescent="0.25">
      <c r="A20" s="14"/>
      <c r="B20" s="14">
        <v>6526</v>
      </c>
      <c r="C20" s="15"/>
      <c r="D20" s="38" t="s">
        <v>59</v>
      </c>
      <c r="E20" s="133">
        <v>21910.7</v>
      </c>
      <c r="F20" s="11">
        <v>20913</v>
      </c>
      <c r="G20" s="11">
        <v>500</v>
      </c>
      <c r="H20" s="11"/>
      <c r="I20" s="11"/>
    </row>
    <row r="21" spans="1:10" s="154" customFormat="1" ht="51" x14ac:dyDescent="0.25">
      <c r="A21" s="14"/>
      <c r="B21" s="25">
        <v>66</v>
      </c>
      <c r="C21" s="25"/>
      <c r="D21" s="47" t="s">
        <v>38</v>
      </c>
      <c r="E21" s="132">
        <f>E24+E26</f>
        <v>12017.48</v>
      </c>
      <c r="F21" s="132">
        <f>F24+F26</f>
        <v>6319</v>
      </c>
      <c r="G21" s="44">
        <f>G24+G26</f>
        <v>5250</v>
      </c>
      <c r="H21" s="44">
        <v>5250</v>
      </c>
      <c r="I21" s="44">
        <v>5250</v>
      </c>
      <c r="J21"/>
    </row>
    <row r="22" spans="1:10" hidden="1" x14ac:dyDescent="0.25">
      <c r="A22" s="14"/>
      <c r="B22" s="25"/>
      <c r="C22" s="15">
        <v>22</v>
      </c>
      <c r="D22" s="38" t="s">
        <v>39</v>
      </c>
      <c r="E22" s="133"/>
      <c r="F22" s="11"/>
      <c r="G22" s="11"/>
      <c r="H22" s="11"/>
      <c r="I22" s="11"/>
    </row>
    <row r="23" spans="1:10" hidden="1" x14ac:dyDescent="0.25">
      <c r="A23" s="14"/>
      <c r="B23" s="25"/>
      <c r="C23" s="15">
        <v>52</v>
      </c>
      <c r="D23" s="38" t="s">
        <v>40</v>
      </c>
      <c r="E23" s="133"/>
      <c r="F23" s="11"/>
      <c r="G23" s="11"/>
      <c r="H23" s="11"/>
      <c r="I23" s="11"/>
    </row>
    <row r="24" spans="1:10" ht="38.25" hidden="1" x14ac:dyDescent="0.25">
      <c r="A24" s="25"/>
      <c r="B24" s="25">
        <v>661</v>
      </c>
      <c r="C24" s="45"/>
      <c r="D24" s="46" t="s">
        <v>60</v>
      </c>
      <c r="E24" s="132">
        <f>E25</f>
        <v>8588.4699999999993</v>
      </c>
      <c r="F24" s="44">
        <f>F25</f>
        <v>5000</v>
      </c>
      <c r="G24" s="44">
        <f>G25</f>
        <v>5000</v>
      </c>
      <c r="H24" s="44"/>
      <c r="I24" s="44"/>
      <c r="J24" s="154"/>
    </row>
    <row r="25" spans="1:10" hidden="1" x14ac:dyDescent="0.25">
      <c r="A25" s="14"/>
      <c r="B25" s="14">
        <v>6615</v>
      </c>
      <c r="C25" s="15"/>
      <c r="D25" s="38" t="s">
        <v>61</v>
      </c>
      <c r="E25" s="133">
        <v>8588.4699999999993</v>
      </c>
      <c r="F25" s="11">
        <v>5000</v>
      </c>
      <c r="G25" s="11">
        <v>5000</v>
      </c>
      <c r="H25" s="11"/>
      <c r="I25" s="11"/>
    </row>
    <row r="26" spans="1:10" s="154" customFormat="1" ht="38.25" hidden="1" x14ac:dyDescent="0.25">
      <c r="A26" s="25"/>
      <c r="B26" s="25">
        <v>663</v>
      </c>
      <c r="C26" s="45"/>
      <c r="D26" s="46" t="s">
        <v>62</v>
      </c>
      <c r="E26" s="132">
        <f>E27+E28</f>
        <v>3429.0099999999998</v>
      </c>
      <c r="F26" s="44">
        <f>F27+F28</f>
        <v>1319</v>
      </c>
      <c r="G26" s="44">
        <f>G27+G28</f>
        <v>250</v>
      </c>
      <c r="H26" s="44"/>
      <c r="I26" s="44"/>
    </row>
    <row r="27" spans="1:10" hidden="1" x14ac:dyDescent="0.25">
      <c r="A27" s="14"/>
      <c r="B27" s="14">
        <v>6631</v>
      </c>
      <c r="C27" s="15"/>
      <c r="D27" s="38" t="s">
        <v>63</v>
      </c>
      <c r="E27" s="133">
        <v>3015.49</v>
      </c>
      <c r="F27" s="11">
        <v>1319</v>
      </c>
      <c r="G27" s="11">
        <v>250</v>
      </c>
      <c r="H27" s="11"/>
      <c r="I27" s="11"/>
    </row>
    <row r="28" spans="1:10" s="154" customFormat="1" hidden="1" x14ac:dyDescent="0.25">
      <c r="A28" s="14"/>
      <c r="B28" s="14">
        <v>6632</v>
      </c>
      <c r="C28" s="15"/>
      <c r="D28" s="38" t="s">
        <v>64</v>
      </c>
      <c r="E28" s="133">
        <v>413.52</v>
      </c>
      <c r="F28" s="11"/>
      <c r="G28" s="11"/>
      <c r="H28" s="11"/>
      <c r="I28" s="11"/>
      <c r="J28"/>
    </row>
    <row r="29" spans="1:10" ht="51" x14ac:dyDescent="0.25">
      <c r="A29" s="14"/>
      <c r="B29" s="25">
        <v>67</v>
      </c>
      <c r="C29" s="45"/>
      <c r="D29" s="13" t="s">
        <v>31</v>
      </c>
      <c r="E29" s="132">
        <f>E30</f>
        <v>257964.43</v>
      </c>
      <c r="F29" s="132">
        <f t="shared" ref="F29:G29" si="2">F30</f>
        <v>379186</v>
      </c>
      <c r="G29" s="132">
        <f t="shared" si="2"/>
        <v>264566</v>
      </c>
      <c r="H29" s="44">
        <v>254566</v>
      </c>
      <c r="I29" s="44">
        <v>254566</v>
      </c>
    </row>
    <row r="30" spans="1:10" ht="38.25" hidden="1" x14ac:dyDescent="0.25">
      <c r="A30" s="25"/>
      <c r="B30" s="25">
        <v>671</v>
      </c>
      <c r="C30" s="45"/>
      <c r="D30" s="112" t="s">
        <v>65</v>
      </c>
      <c r="E30" s="132">
        <f>E31+E32</f>
        <v>257964.43</v>
      </c>
      <c r="F30" s="44">
        <f>F31+F32</f>
        <v>379186</v>
      </c>
      <c r="G30" s="44">
        <f>G31+G32</f>
        <v>264566</v>
      </c>
      <c r="H30" s="44"/>
      <c r="I30" s="44"/>
      <c r="J30" s="154"/>
    </row>
    <row r="31" spans="1:10" ht="38.25" hidden="1" x14ac:dyDescent="0.25">
      <c r="A31" s="14"/>
      <c r="B31" s="14">
        <v>6711</v>
      </c>
      <c r="C31" s="15"/>
      <c r="D31" s="18" t="s">
        <v>156</v>
      </c>
      <c r="E31" s="133">
        <v>194549.36</v>
      </c>
      <c r="F31" s="11">
        <v>233571</v>
      </c>
      <c r="G31" s="11">
        <v>218566</v>
      </c>
      <c r="H31" s="11"/>
      <c r="I31" s="11"/>
    </row>
    <row r="32" spans="1:10" s="154" customFormat="1" ht="51" hidden="1" x14ac:dyDescent="0.25">
      <c r="A32" s="14"/>
      <c r="B32" s="14">
        <v>6712</v>
      </c>
      <c r="C32" s="15"/>
      <c r="D32" s="18" t="s">
        <v>66</v>
      </c>
      <c r="E32" s="133">
        <v>63415.07</v>
      </c>
      <c r="F32" s="11">
        <v>145615</v>
      </c>
      <c r="G32" s="11">
        <v>46000</v>
      </c>
      <c r="H32" s="11"/>
      <c r="I32" s="11"/>
      <c r="J32"/>
    </row>
    <row r="33" spans="1:9" ht="25.5" x14ac:dyDescent="0.25">
      <c r="A33" s="25"/>
      <c r="B33" s="25">
        <v>68</v>
      </c>
      <c r="C33" s="45"/>
      <c r="D33" s="112" t="s">
        <v>162</v>
      </c>
      <c r="E33" s="133">
        <f>E34</f>
        <v>0</v>
      </c>
      <c r="F33" s="133">
        <f t="shared" ref="F33:I34" si="3">F34</f>
        <v>0</v>
      </c>
      <c r="G33" s="133">
        <f t="shared" si="3"/>
        <v>0</v>
      </c>
      <c r="H33" s="133">
        <f t="shared" si="3"/>
        <v>0</v>
      </c>
      <c r="I33" s="133">
        <f t="shared" si="3"/>
        <v>0</v>
      </c>
    </row>
    <row r="34" spans="1:9" s="154" customFormat="1" hidden="1" x14ac:dyDescent="0.25">
      <c r="A34" s="25"/>
      <c r="B34" s="25">
        <v>683</v>
      </c>
      <c r="C34" s="45"/>
      <c r="D34" s="112" t="s">
        <v>163</v>
      </c>
      <c r="E34" s="135">
        <f>E35</f>
        <v>0</v>
      </c>
      <c r="F34" s="135">
        <f t="shared" si="3"/>
        <v>0</v>
      </c>
      <c r="G34" s="135">
        <f t="shared" si="3"/>
        <v>0</v>
      </c>
      <c r="H34" s="135">
        <f t="shared" si="3"/>
        <v>0</v>
      </c>
      <c r="I34" s="135">
        <f t="shared" si="3"/>
        <v>0</v>
      </c>
    </row>
    <row r="35" spans="1:9" hidden="1" x14ac:dyDescent="0.25">
      <c r="A35" s="14"/>
      <c r="B35" s="14">
        <v>6831</v>
      </c>
      <c r="C35" s="15"/>
      <c r="D35" s="18" t="s">
        <v>163</v>
      </c>
      <c r="E35" s="133">
        <v>0</v>
      </c>
      <c r="F35" s="11"/>
      <c r="G35" s="11"/>
      <c r="H35" s="11"/>
      <c r="I35" s="11"/>
    </row>
    <row r="36" spans="1:9" x14ac:dyDescent="0.25">
      <c r="A36" s="14"/>
      <c r="B36" s="14"/>
      <c r="C36" s="15"/>
      <c r="D36" s="18"/>
      <c r="E36" s="133"/>
      <c r="F36" s="11"/>
      <c r="G36" s="11"/>
      <c r="H36" s="11"/>
      <c r="I36" s="11"/>
    </row>
    <row r="37" spans="1:9" ht="25.5" x14ac:dyDescent="0.25">
      <c r="A37" s="16">
        <v>7</v>
      </c>
      <c r="B37" s="16"/>
      <c r="C37" s="16"/>
      <c r="D37" s="23" t="s">
        <v>11</v>
      </c>
      <c r="E37" s="132">
        <f>E38</f>
        <v>101.52</v>
      </c>
      <c r="F37" s="44">
        <f>F38</f>
        <v>102</v>
      </c>
      <c r="G37" s="44">
        <f t="shared" ref="G37:I37" si="4">G38</f>
        <v>102</v>
      </c>
      <c r="H37" s="44">
        <f t="shared" si="4"/>
        <v>102</v>
      </c>
      <c r="I37" s="44">
        <f t="shared" si="4"/>
        <v>102</v>
      </c>
    </row>
    <row r="38" spans="1:9" ht="38.25" x14ac:dyDescent="0.25">
      <c r="A38" s="17"/>
      <c r="B38" s="13">
        <v>72</v>
      </c>
      <c r="C38" s="13"/>
      <c r="D38" s="23" t="s">
        <v>29</v>
      </c>
      <c r="E38" s="132">
        <f>E40</f>
        <v>101.52</v>
      </c>
      <c r="F38" s="44">
        <f t="shared" ref="F38:G38" si="5">F40</f>
        <v>102</v>
      </c>
      <c r="G38" s="44">
        <f t="shared" si="5"/>
        <v>102</v>
      </c>
      <c r="H38" s="44">
        <v>102</v>
      </c>
      <c r="I38" s="48">
        <v>102</v>
      </c>
    </row>
    <row r="39" spans="1:9" ht="38.25" hidden="1" x14ac:dyDescent="0.25">
      <c r="A39" s="17"/>
      <c r="B39" s="17"/>
      <c r="C39" s="15">
        <v>62</v>
      </c>
      <c r="D39" s="18" t="s">
        <v>41</v>
      </c>
      <c r="E39" s="133"/>
      <c r="F39" s="11"/>
      <c r="G39" s="11"/>
      <c r="H39" s="11"/>
      <c r="I39" s="12"/>
    </row>
    <row r="40" spans="1:9" ht="25.5" hidden="1" x14ac:dyDescent="0.25">
      <c r="A40" s="13"/>
      <c r="B40" s="13">
        <v>721</v>
      </c>
      <c r="C40" s="45"/>
      <c r="D40" s="112" t="s">
        <v>67</v>
      </c>
      <c r="E40" s="132">
        <f>E41</f>
        <v>101.52</v>
      </c>
      <c r="F40" s="44">
        <f>F41</f>
        <v>102</v>
      </c>
      <c r="G40" s="44">
        <f>G41</f>
        <v>102</v>
      </c>
      <c r="H40" s="44"/>
      <c r="I40" s="48"/>
    </row>
    <row r="41" spans="1:9" hidden="1" x14ac:dyDescent="0.25">
      <c r="A41" s="17"/>
      <c r="B41" s="17">
        <v>7211</v>
      </c>
      <c r="C41" s="15"/>
      <c r="D41" s="18" t="s">
        <v>68</v>
      </c>
      <c r="E41" s="133">
        <v>101.52</v>
      </c>
      <c r="F41" s="11">
        <v>102</v>
      </c>
      <c r="G41" s="11">
        <v>102</v>
      </c>
      <c r="H41" s="11"/>
      <c r="I41" s="12"/>
    </row>
    <row r="42" spans="1:9" x14ac:dyDescent="0.25">
      <c r="A42" s="17"/>
      <c r="B42" s="17"/>
      <c r="C42" s="15"/>
      <c r="D42" s="18"/>
      <c r="E42" s="133"/>
      <c r="F42" s="11"/>
      <c r="G42" s="11"/>
      <c r="H42" s="11"/>
      <c r="I42" s="12"/>
    </row>
    <row r="43" spans="1:9" x14ac:dyDescent="0.25">
      <c r="A43" s="16">
        <v>9</v>
      </c>
      <c r="B43" s="16"/>
      <c r="C43" s="16"/>
      <c r="D43" s="23" t="s">
        <v>151</v>
      </c>
      <c r="E43" s="132">
        <f>E44</f>
        <v>2300.16</v>
      </c>
      <c r="F43" s="44">
        <f t="shared" ref="F43:I44" si="6">F44</f>
        <v>2300</v>
      </c>
      <c r="G43" s="44">
        <f t="shared" si="6"/>
        <v>2000</v>
      </c>
      <c r="H43" s="44">
        <f t="shared" si="6"/>
        <v>0</v>
      </c>
      <c r="I43" s="44">
        <f t="shared" si="6"/>
        <v>0</v>
      </c>
    </row>
    <row r="44" spans="1:9" x14ac:dyDescent="0.25">
      <c r="A44" s="17"/>
      <c r="B44" s="13">
        <v>92</v>
      </c>
      <c r="C44" s="13"/>
      <c r="D44" s="23" t="s">
        <v>152</v>
      </c>
      <c r="E44" s="132">
        <f>E45</f>
        <v>2300.16</v>
      </c>
      <c r="F44" s="44">
        <f t="shared" si="6"/>
        <v>2300</v>
      </c>
      <c r="G44" s="44">
        <f t="shared" si="6"/>
        <v>2000</v>
      </c>
      <c r="H44" s="44">
        <f t="shared" si="6"/>
        <v>0</v>
      </c>
      <c r="I44" s="44">
        <f t="shared" si="6"/>
        <v>0</v>
      </c>
    </row>
    <row r="45" spans="1:9" hidden="1" x14ac:dyDescent="0.25">
      <c r="A45" s="13"/>
      <c r="B45" s="13">
        <v>922</v>
      </c>
      <c r="C45" s="45"/>
      <c r="D45" s="112" t="s">
        <v>153</v>
      </c>
      <c r="E45" s="132">
        <f>SUM(E46:E46)</f>
        <v>2300.16</v>
      </c>
      <c r="F45" s="44">
        <f>SUM(F46:F46)</f>
        <v>2300</v>
      </c>
      <c r="G45" s="44">
        <f>SUM(G46:G46)</f>
        <v>2000</v>
      </c>
      <c r="H45" s="11">
        <f>SUM(H46:H46)</f>
        <v>0</v>
      </c>
      <c r="I45" s="11">
        <f>SUM(I46:I46)</f>
        <v>0</v>
      </c>
    </row>
    <row r="46" spans="1:9" hidden="1" x14ac:dyDescent="0.25">
      <c r="A46" s="17"/>
      <c r="B46" s="17">
        <v>9221</v>
      </c>
      <c r="C46" s="15"/>
      <c r="D46" s="18" t="s">
        <v>154</v>
      </c>
      <c r="E46" s="133">
        <v>2300.16</v>
      </c>
      <c r="F46" s="11">
        <v>2300</v>
      </c>
      <c r="G46" s="11">
        <v>2000</v>
      </c>
      <c r="H46" s="11"/>
      <c r="I46" s="12"/>
    </row>
    <row r="47" spans="1:9" ht="18" x14ac:dyDescent="0.25">
      <c r="A47" s="5"/>
      <c r="B47" s="5"/>
      <c r="C47" s="5"/>
      <c r="D47" s="5"/>
      <c r="E47" s="5"/>
      <c r="F47" s="5"/>
      <c r="G47" s="5"/>
      <c r="H47" s="6"/>
      <c r="I47" s="6"/>
    </row>
    <row r="48" spans="1:9" ht="25.5" x14ac:dyDescent="0.25">
      <c r="A48" s="21" t="s">
        <v>7</v>
      </c>
      <c r="B48" s="212" t="s">
        <v>8</v>
      </c>
      <c r="C48" s="20" t="s">
        <v>9</v>
      </c>
      <c r="D48" s="20" t="s">
        <v>12</v>
      </c>
      <c r="E48" s="20" t="s">
        <v>212</v>
      </c>
      <c r="F48" s="21" t="s">
        <v>213</v>
      </c>
      <c r="G48" s="21" t="s">
        <v>214</v>
      </c>
      <c r="H48" s="21" t="s">
        <v>161</v>
      </c>
      <c r="I48" s="21" t="s">
        <v>216</v>
      </c>
    </row>
    <row r="49" spans="1:10" x14ac:dyDescent="0.25">
      <c r="A49" s="189"/>
      <c r="B49" s="190"/>
      <c r="C49" s="190"/>
      <c r="D49" s="190" t="s">
        <v>172</v>
      </c>
      <c r="E49" s="191">
        <f>E50+E119</f>
        <v>2446291.65</v>
      </c>
      <c r="F49" s="191">
        <f>F50+F119</f>
        <v>3150785</v>
      </c>
      <c r="G49" s="191">
        <f>G50+G119-G143</f>
        <v>2793833</v>
      </c>
      <c r="H49" s="191">
        <f>H50+H119-H143</f>
        <v>2831833</v>
      </c>
      <c r="I49" s="191">
        <f>I50+I119-I143</f>
        <v>2881833</v>
      </c>
      <c r="J49" s="188"/>
    </row>
    <row r="50" spans="1:10" x14ac:dyDescent="0.25">
      <c r="A50" s="13">
        <v>3</v>
      </c>
      <c r="B50" s="13"/>
      <c r="C50" s="13"/>
      <c r="D50" s="13" t="s">
        <v>13</v>
      </c>
      <c r="E50" s="135">
        <f>SUM(E51+E64+E102+E109+E115)</f>
        <v>2236003.5099999998</v>
      </c>
      <c r="F50" s="135">
        <f>SUM(F51+F64+F102+F109+F115)</f>
        <v>2653645</v>
      </c>
      <c r="G50" s="135">
        <f>SUM(G51+G64+G102+G109+G115)</f>
        <v>2740731</v>
      </c>
      <c r="H50" s="135">
        <f>SUM(H51+H64+H102+H109+H115)</f>
        <v>2788731</v>
      </c>
      <c r="I50" s="135">
        <f>SUM(I51+I64+I102+I109+I115)</f>
        <v>2838731</v>
      </c>
    </row>
    <row r="51" spans="1:10" s="188" customFormat="1" x14ac:dyDescent="0.25">
      <c r="A51" s="13"/>
      <c r="B51" s="13">
        <v>31</v>
      </c>
      <c r="C51" s="13"/>
      <c r="D51" s="13" t="s">
        <v>14</v>
      </c>
      <c r="E51" s="135">
        <f>E55+E59+E61</f>
        <v>1818340.2199999997</v>
      </c>
      <c r="F51" s="43">
        <f t="shared" ref="F51:G51" si="7">F55+F59+F61</f>
        <v>2175763</v>
      </c>
      <c r="G51" s="43">
        <f t="shared" si="7"/>
        <v>2300500</v>
      </c>
      <c r="H51" s="43">
        <v>2350500</v>
      </c>
      <c r="I51" s="43">
        <v>2400500</v>
      </c>
      <c r="J51" s="154"/>
    </row>
    <row r="52" spans="1:10" ht="15.75" hidden="1" customHeight="1" x14ac:dyDescent="0.25">
      <c r="A52" s="13"/>
      <c r="B52" s="17"/>
      <c r="C52" s="15">
        <v>11</v>
      </c>
      <c r="D52" s="18" t="s">
        <v>117</v>
      </c>
      <c r="E52" s="133"/>
      <c r="F52" s="11"/>
      <c r="G52" s="11"/>
      <c r="H52" s="11"/>
      <c r="I52" s="11"/>
    </row>
    <row r="53" spans="1:10" s="154" customFormat="1" ht="15.75" hidden="1" customHeight="1" x14ac:dyDescent="0.25">
      <c r="A53" s="13"/>
      <c r="B53" s="17"/>
      <c r="C53" s="15">
        <v>22</v>
      </c>
      <c r="D53" s="15" t="s">
        <v>26</v>
      </c>
      <c r="E53" s="133"/>
      <c r="F53" s="11"/>
      <c r="G53" s="11"/>
      <c r="H53" s="11"/>
      <c r="I53" s="11"/>
      <c r="J53"/>
    </row>
    <row r="54" spans="1:10" ht="23.25" hidden="1" customHeight="1" x14ac:dyDescent="0.25">
      <c r="A54" s="13"/>
      <c r="B54" s="17"/>
      <c r="C54" s="15">
        <v>43</v>
      </c>
      <c r="D54" s="15" t="s">
        <v>34</v>
      </c>
      <c r="E54" s="133"/>
      <c r="F54" s="11"/>
      <c r="G54" s="10"/>
      <c r="H54" s="11"/>
      <c r="I54" s="11"/>
    </row>
    <row r="55" spans="1:10" ht="15.75" hidden="1" customHeight="1" x14ac:dyDescent="0.25">
      <c r="A55" s="13"/>
      <c r="B55" s="13">
        <v>311</v>
      </c>
      <c r="C55" s="13"/>
      <c r="D55" s="103" t="s">
        <v>110</v>
      </c>
      <c r="E55" s="135">
        <f>SUM(E56:E58)</f>
        <v>1510096.8199999998</v>
      </c>
      <c r="F55" s="43">
        <f>SUM(F56:F58)</f>
        <v>1815000</v>
      </c>
      <c r="G55" s="43">
        <f>SUM(G56:G58)</f>
        <v>1915000</v>
      </c>
      <c r="H55" s="44"/>
      <c r="I55" s="44"/>
      <c r="J55" s="154"/>
    </row>
    <row r="56" spans="1:10" ht="15.75" hidden="1" customHeight="1" x14ac:dyDescent="0.25">
      <c r="A56" s="14"/>
      <c r="B56" s="14">
        <v>3111</v>
      </c>
      <c r="C56" s="15"/>
      <c r="D56" s="15" t="s">
        <v>71</v>
      </c>
      <c r="E56" s="133">
        <v>1459806.4</v>
      </c>
      <c r="F56" s="11">
        <v>1750000</v>
      </c>
      <c r="G56" s="11">
        <v>1850000</v>
      </c>
      <c r="H56" s="11"/>
      <c r="I56" s="11"/>
    </row>
    <row r="57" spans="1:10" s="154" customFormat="1" ht="15.75" hidden="1" customHeight="1" x14ac:dyDescent="0.25">
      <c r="A57" s="14"/>
      <c r="B57" s="14">
        <v>3113</v>
      </c>
      <c r="C57" s="15"/>
      <c r="D57" s="15" t="s">
        <v>72</v>
      </c>
      <c r="E57" s="133">
        <v>38590.29</v>
      </c>
      <c r="F57" s="11">
        <v>50000</v>
      </c>
      <c r="G57" s="11">
        <v>50000</v>
      </c>
      <c r="H57" s="11"/>
      <c r="I57" s="11"/>
      <c r="J57"/>
    </row>
    <row r="58" spans="1:10" hidden="1" x14ac:dyDescent="0.25">
      <c r="A58" s="14"/>
      <c r="B58" s="14">
        <v>3114</v>
      </c>
      <c r="C58" s="15"/>
      <c r="D58" s="15" t="s">
        <v>73</v>
      </c>
      <c r="E58" s="133">
        <v>11700.13</v>
      </c>
      <c r="F58" s="11">
        <v>15000</v>
      </c>
      <c r="G58" s="11">
        <v>15000</v>
      </c>
      <c r="H58" s="11"/>
      <c r="I58" s="11"/>
    </row>
    <row r="59" spans="1:10" hidden="1" x14ac:dyDescent="0.25">
      <c r="A59" s="25"/>
      <c r="B59" s="25">
        <v>312</v>
      </c>
      <c r="C59" s="45"/>
      <c r="D59" s="45" t="s">
        <v>74</v>
      </c>
      <c r="E59" s="135">
        <f>E60</f>
        <v>64362.39</v>
      </c>
      <c r="F59" s="43">
        <f t="shared" ref="F59:G59" si="8">F60</f>
        <v>75763</v>
      </c>
      <c r="G59" s="43">
        <f t="shared" si="8"/>
        <v>70500</v>
      </c>
      <c r="H59" s="44"/>
      <c r="I59" s="44"/>
      <c r="J59" s="154"/>
    </row>
    <row r="60" spans="1:10" hidden="1" x14ac:dyDescent="0.25">
      <c r="A60" s="14"/>
      <c r="B60" s="14">
        <v>3121</v>
      </c>
      <c r="C60" s="15"/>
      <c r="D60" s="15" t="s">
        <v>74</v>
      </c>
      <c r="E60" s="133">
        <v>64362.39</v>
      </c>
      <c r="F60" s="11">
        <v>75763</v>
      </c>
      <c r="G60" s="11">
        <v>70500</v>
      </c>
      <c r="H60" s="11"/>
      <c r="I60" s="11"/>
    </row>
    <row r="61" spans="1:10" s="154" customFormat="1" hidden="1" x14ac:dyDescent="0.25">
      <c r="A61" s="25"/>
      <c r="B61" s="25">
        <v>313</v>
      </c>
      <c r="C61" s="45"/>
      <c r="D61" s="45" t="s">
        <v>75</v>
      </c>
      <c r="E61" s="135">
        <f>E62+E63</f>
        <v>243881.01</v>
      </c>
      <c r="F61" s="43">
        <f t="shared" ref="F61:G61" si="9">F62+F63</f>
        <v>285000</v>
      </c>
      <c r="G61" s="43">
        <f t="shared" si="9"/>
        <v>315000</v>
      </c>
      <c r="H61" s="44"/>
      <c r="I61" s="44"/>
    </row>
    <row r="62" spans="1:10" ht="25.5" hidden="1" x14ac:dyDescent="0.25">
      <c r="A62" s="14"/>
      <c r="B62" s="14">
        <v>3132</v>
      </c>
      <c r="C62" s="15"/>
      <c r="D62" s="18" t="s">
        <v>76</v>
      </c>
      <c r="E62" s="133">
        <v>243881.01</v>
      </c>
      <c r="F62" s="11">
        <v>285000</v>
      </c>
      <c r="G62" s="11">
        <v>315000</v>
      </c>
      <c r="H62" s="11"/>
      <c r="I62" s="11"/>
    </row>
    <row r="63" spans="1:10" s="154" customFormat="1" ht="38.25" hidden="1" x14ac:dyDescent="0.25">
      <c r="A63" s="14"/>
      <c r="B63" s="14">
        <v>3133</v>
      </c>
      <c r="C63" s="15"/>
      <c r="D63" s="18" t="s">
        <v>149</v>
      </c>
      <c r="E63" s="133"/>
      <c r="F63" s="11"/>
      <c r="G63" s="11"/>
      <c r="H63" s="11"/>
      <c r="I63" s="11"/>
      <c r="J63"/>
    </row>
    <row r="64" spans="1:10" x14ac:dyDescent="0.25">
      <c r="A64" s="25"/>
      <c r="B64" s="25">
        <v>32</v>
      </c>
      <c r="C64" s="45"/>
      <c r="D64" s="25" t="s">
        <v>23</v>
      </c>
      <c r="E64" s="135">
        <f>E73+E78+E85+E95</f>
        <v>354041.68</v>
      </c>
      <c r="F64" s="43">
        <f t="shared" ref="F64" si="10">F73+F78+F85+F95</f>
        <v>412944</v>
      </c>
      <c r="G64" s="43">
        <f>G73+G78+G85+G95</f>
        <v>369446</v>
      </c>
      <c r="H64" s="43">
        <v>367446</v>
      </c>
      <c r="I64" s="43">
        <v>367446</v>
      </c>
      <c r="J64" s="154"/>
    </row>
    <row r="65" spans="1:10" ht="25.5" hidden="1" x14ac:dyDescent="0.25">
      <c r="A65" s="14"/>
      <c r="B65" s="14"/>
      <c r="C65" s="15">
        <v>31</v>
      </c>
      <c r="D65" s="18" t="s">
        <v>115</v>
      </c>
      <c r="E65" s="133"/>
      <c r="F65" s="11"/>
      <c r="G65" s="11"/>
      <c r="H65" s="11"/>
      <c r="I65" s="11"/>
    </row>
    <row r="66" spans="1:10" s="154" customFormat="1" ht="25.5" hidden="1" x14ac:dyDescent="0.25">
      <c r="A66" s="14"/>
      <c r="B66" s="14"/>
      <c r="C66" s="15">
        <v>11</v>
      </c>
      <c r="D66" s="18" t="s">
        <v>117</v>
      </c>
      <c r="E66" s="133"/>
      <c r="F66" s="11"/>
      <c r="G66" s="11"/>
      <c r="H66" s="11"/>
      <c r="I66" s="11"/>
      <c r="J66"/>
    </row>
    <row r="67" spans="1:10" hidden="1" x14ac:dyDescent="0.25">
      <c r="A67" s="14"/>
      <c r="B67" s="14"/>
      <c r="C67" s="15">
        <v>22</v>
      </c>
      <c r="D67" s="15" t="s">
        <v>26</v>
      </c>
      <c r="E67" s="133"/>
      <c r="F67" s="11"/>
      <c r="G67" s="11"/>
      <c r="H67" s="11"/>
      <c r="I67" s="11"/>
    </row>
    <row r="68" spans="1:10" hidden="1" x14ac:dyDescent="0.25">
      <c r="A68" s="14"/>
      <c r="B68" s="14"/>
      <c r="C68" s="15">
        <v>37</v>
      </c>
      <c r="D68" s="15" t="s">
        <v>48</v>
      </c>
      <c r="E68" s="133"/>
      <c r="F68" s="11"/>
      <c r="G68" s="11"/>
      <c r="H68" s="11"/>
      <c r="I68" s="11"/>
    </row>
    <row r="69" spans="1:10" hidden="1" x14ac:dyDescent="0.25">
      <c r="A69" s="14"/>
      <c r="B69" s="14"/>
      <c r="C69" s="15">
        <v>43</v>
      </c>
      <c r="D69" s="15" t="s">
        <v>34</v>
      </c>
      <c r="E69" s="133"/>
      <c r="F69" s="11"/>
      <c r="G69" s="11"/>
      <c r="H69" s="11"/>
      <c r="I69" s="11"/>
    </row>
    <row r="70" spans="1:10" hidden="1" x14ac:dyDescent="0.25">
      <c r="A70" s="14"/>
      <c r="B70" s="14"/>
      <c r="C70" s="15">
        <v>52</v>
      </c>
      <c r="D70" s="15" t="s">
        <v>49</v>
      </c>
      <c r="E70" s="133"/>
      <c r="F70" s="11"/>
      <c r="G70" s="11"/>
      <c r="H70" s="11"/>
      <c r="I70" s="11"/>
    </row>
    <row r="71" spans="1:10" ht="51" hidden="1" x14ac:dyDescent="0.25">
      <c r="A71" s="14"/>
      <c r="B71" s="14"/>
      <c r="C71" s="15">
        <v>62</v>
      </c>
      <c r="D71" s="18" t="s">
        <v>51</v>
      </c>
      <c r="E71" s="133"/>
      <c r="F71" s="11"/>
      <c r="G71" s="11"/>
      <c r="H71" s="11"/>
      <c r="I71" s="11"/>
    </row>
    <row r="72" spans="1:10" ht="25.5" hidden="1" x14ac:dyDescent="0.25">
      <c r="A72" s="14"/>
      <c r="B72" s="14"/>
      <c r="C72" s="15"/>
      <c r="D72" s="41" t="s">
        <v>145</v>
      </c>
      <c r="E72" s="133"/>
      <c r="F72" s="10"/>
      <c r="G72" s="10"/>
      <c r="H72" s="11"/>
      <c r="I72" s="11"/>
    </row>
    <row r="73" spans="1:10" ht="25.5" hidden="1" x14ac:dyDescent="0.25">
      <c r="A73" s="25"/>
      <c r="B73" s="25">
        <v>321</v>
      </c>
      <c r="C73" s="45"/>
      <c r="D73" s="112" t="s">
        <v>77</v>
      </c>
      <c r="E73" s="135">
        <f>SUM(E74:E77)</f>
        <v>50125.01</v>
      </c>
      <c r="F73" s="43">
        <f t="shared" ref="F73:G73" si="11">SUM(F74:F77)</f>
        <v>60800</v>
      </c>
      <c r="G73" s="43">
        <f t="shared" si="11"/>
        <v>63800</v>
      </c>
      <c r="H73" s="44"/>
      <c r="I73" s="44"/>
      <c r="J73" s="154"/>
    </row>
    <row r="74" spans="1:10" hidden="1" x14ac:dyDescent="0.25">
      <c r="A74" s="14"/>
      <c r="B74" s="14">
        <v>3211</v>
      </c>
      <c r="C74" s="15"/>
      <c r="D74" s="18" t="s">
        <v>78</v>
      </c>
      <c r="E74" s="133">
        <v>10561.08</v>
      </c>
      <c r="F74" s="11">
        <v>13300</v>
      </c>
      <c r="G74" s="11">
        <v>13300</v>
      </c>
      <c r="H74" s="11"/>
      <c r="I74" s="11"/>
    </row>
    <row r="75" spans="1:10" s="154" customFormat="1" ht="25.5" hidden="1" x14ac:dyDescent="0.25">
      <c r="A75" s="14"/>
      <c r="B75" s="14">
        <v>3212</v>
      </c>
      <c r="C75" s="15"/>
      <c r="D75" s="18" t="s">
        <v>111</v>
      </c>
      <c r="E75" s="133">
        <v>38082.43</v>
      </c>
      <c r="F75" s="11">
        <v>45000</v>
      </c>
      <c r="G75" s="11">
        <v>48000</v>
      </c>
      <c r="H75" s="11"/>
      <c r="I75" s="11"/>
      <c r="J75"/>
    </row>
    <row r="76" spans="1:10" ht="25.5" hidden="1" x14ac:dyDescent="0.25">
      <c r="A76" s="14"/>
      <c r="B76" s="14">
        <v>3213</v>
      </c>
      <c r="C76" s="15"/>
      <c r="D76" s="18" t="s">
        <v>79</v>
      </c>
      <c r="E76" s="133">
        <v>215</v>
      </c>
      <c r="F76" s="11">
        <v>1000</v>
      </c>
      <c r="G76" s="11">
        <v>1000</v>
      </c>
      <c r="H76" s="11"/>
      <c r="I76" s="11"/>
    </row>
    <row r="77" spans="1:10" ht="25.5" hidden="1" x14ac:dyDescent="0.25">
      <c r="A77" s="14"/>
      <c r="B77" s="14">
        <v>3214</v>
      </c>
      <c r="C77" s="15"/>
      <c r="D77" s="18" t="s">
        <v>112</v>
      </c>
      <c r="E77" s="133">
        <v>1266.5</v>
      </c>
      <c r="F77" s="11">
        <v>1500</v>
      </c>
      <c r="G77" s="11">
        <v>1500</v>
      </c>
      <c r="H77" s="11"/>
      <c r="I77" s="11"/>
    </row>
    <row r="78" spans="1:10" ht="25.5" hidden="1" x14ac:dyDescent="0.25">
      <c r="A78" s="25"/>
      <c r="B78" s="25">
        <v>322</v>
      </c>
      <c r="C78" s="45"/>
      <c r="D78" s="112" t="s">
        <v>80</v>
      </c>
      <c r="E78" s="135">
        <f>SUM(E79:E84)</f>
        <v>169880.09</v>
      </c>
      <c r="F78" s="43">
        <f t="shared" ref="F78:G78" si="12">SUM(F79:F84)</f>
        <v>194934</v>
      </c>
      <c r="G78" s="43">
        <f t="shared" si="12"/>
        <v>182850</v>
      </c>
      <c r="H78" s="44"/>
      <c r="I78" s="44"/>
      <c r="J78" s="154"/>
    </row>
    <row r="79" spans="1:10" ht="25.5" hidden="1" x14ac:dyDescent="0.25">
      <c r="A79" s="14"/>
      <c r="B79" s="14">
        <v>3221</v>
      </c>
      <c r="C79" s="15"/>
      <c r="D79" s="18" t="s">
        <v>113</v>
      </c>
      <c r="E79" s="133">
        <v>18378.7</v>
      </c>
      <c r="F79" s="11">
        <v>15150</v>
      </c>
      <c r="G79" s="11">
        <v>13600</v>
      </c>
      <c r="H79" s="11"/>
      <c r="I79" s="11"/>
    </row>
    <row r="80" spans="1:10" s="154" customFormat="1" hidden="1" x14ac:dyDescent="0.25">
      <c r="A80" s="14"/>
      <c r="B80" s="14">
        <v>3222</v>
      </c>
      <c r="C80" s="15"/>
      <c r="D80" s="18" t="s">
        <v>81</v>
      </c>
      <c r="E80" s="133">
        <v>106199.61</v>
      </c>
      <c r="F80" s="11">
        <v>115000</v>
      </c>
      <c r="G80" s="11">
        <v>110000</v>
      </c>
      <c r="H80" s="11"/>
      <c r="I80" s="11"/>
      <c r="J80"/>
    </row>
    <row r="81" spans="1:10" hidden="1" x14ac:dyDescent="0.25">
      <c r="A81" s="14"/>
      <c r="B81" s="14">
        <v>3223</v>
      </c>
      <c r="C81" s="15"/>
      <c r="D81" s="18" t="s">
        <v>82</v>
      </c>
      <c r="E81" s="133">
        <v>38447.65</v>
      </c>
      <c r="F81" s="11">
        <v>52916</v>
      </c>
      <c r="G81" s="11">
        <v>51000</v>
      </c>
      <c r="H81" s="11"/>
      <c r="I81" s="11"/>
    </row>
    <row r="82" spans="1:10" ht="25.5" hidden="1" x14ac:dyDescent="0.25">
      <c r="A82" s="14"/>
      <c r="B82" s="14">
        <v>3224</v>
      </c>
      <c r="C82" s="15"/>
      <c r="D82" s="18" t="s">
        <v>125</v>
      </c>
      <c r="E82" s="133">
        <v>2125.1999999999998</v>
      </c>
      <c r="F82" s="11">
        <v>4500</v>
      </c>
      <c r="G82" s="11">
        <v>4000</v>
      </c>
      <c r="H82" s="11"/>
      <c r="I82" s="11"/>
    </row>
    <row r="83" spans="1:10" hidden="1" x14ac:dyDescent="0.25">
      <c r="A83" s="14"/>
      <c r="B83" s="14">
        <v>3225</v>
      </c>
      <c r="C83" s="15"/>
      <c r="D83" s="18" t="s">
        <v>83</v>
      </c>
      <c r="E83" s="133">
        <v>4357.83</v>
      </c>
      <c r="F83" s="11">
        <v>6868</v>
      </c>
      <c r="G83" s="11">
        <v>3250</v>
      </c>
      <c r="H83" s="11"/>
      <c r="I83" s="11"/>
    </row>
    <row r="84" spans="1:10" ht="25.5" hidden="1" x14ac:dyDescent="0.25">
      <c r="A84" s="14"/>
      <c r="B84" s="14">
        <v>3227</v>
      </c>
      <c r="C84" s="15"/>
      <c r="D84" s="18" t="s">
        <v>84</v>
      </c>
      <c r="E84" s="133">
        <v>371.1</v>
      </c>
      <c r="F84" s="11">
        <v>500</v>
      </c>
      <c r="G84" s="11">
        <v>1000</v>
      </c>
      <c r="H84" s="11"/>
      <c r="I84" s="11"/>
    </row>
    <row r="85" spans="1:10" hidden="1" x14ac:dyDescent="0.25">
      <c r="A85" s="25"/>
      <c r="B85" s="25">
        <v>323</v>
      </c>
      <c r="C85" s="45"/>
      <c r="D85" s="112" t="s">
        <v>85</v>
      </c>
      <c r="E85" s="135">
        <f>SUM(E86:E94)</f>
        <v>124277.22000000002</v>
      </c>
      <c r="F85" s="43">
        <f t="shared" ref="F85:G85" si="13">SUM(F86:F94)</f>
        <v>135515</v>
      </c>
      <c r="G85" s="43">
        <f t="shared" si="13"/>
        <v>110496</v>
      </c>
      <c r="H85" s="44"/>
      <c r="I85" s="44"/>
      <c r="J85" s="154"/>
    </row>
    <row r="86" spans="1:10" ht="25.5" hidden="1" x14ac:dyDescent="0.25">
      <c r="A86" s="14"/>
      <c r="B86" s="14">
        <v>3231</v>
      </c>
      <c r="C86" s="15"/>
      <c r="D86" s="18" t="s">
        <v>86</v>
      </c>
      <c r="E86" s="133">
        <v>60355.15</v>
      </c>
      <c r="F86" s="11">
        <v>61961</v>
      </c>
      <c r="G86" s="11">
        <v>51500</v>
      </c>
      <c r="H86" s="11"/>
      <c r="I86" s="11"/>
    </row>
    <row r="87" spans="1:10" s="154" customFormat="1" ht="25.5" hidden="1" x14ac:dyDescent="0.25">
      <c r="A87" s="14"/>
      <c r="B87" s="14">
        <v>3232</v>
      </c>
      <c r="C87" s="15"/>
      <c r="D87" s="18" t="s">
        <v>87</v>
      </c>
      <c r="E87" s="133">
        <v>25903.360000000001</v>
      </c>
      <c r="F87" s="11">
        <v>37887</v>
      </c>
      <c r="G87" s="11">
        <v>31024</v>
      </c>
      <c r="H87" s="11"/>
      <c r="I87" s="11"/>
      <c r="J87"/>
    </row>
    <row r="88" spans="1:10" ht="25.5" hidden="1" x14ac:dyDescent="0.25">
      <c r="A88" s="14"/>
      <c r="B88" s="14">
        <v>3233</v>
      </c>
      <c r="C88" s="15"/>
      <c r="D88" s="18" t="s">
        <v>88</v>
      </c>
      <c r="E88" s="133">
        <v>1038.8499999999999</v>
      </c>
      <c r="F88" s="11">
        <v>1000</v>
      </c>
      <c r="G88" s="11">
        <v>500</v>
      </c>
      <c r="H88" s="11"/>
      <c r="I88" s="11"/>
    </row>
    <row r="89" spans="1:10" hidden="1" x14ac:dyDescent="0.25">
      <c r="A89" s="14"/>
      <c r="B89" s="14">
        <v>3234</v>
      </c>
      <c r="C89" s="15"/>
      <c r="D89" s="18" t="s">
        <v>89</v>
      </c>
      <c r="E89" s="133">
        <v>8961.76</v>
      </c>
      <c r="F89" s="11">
        <v>8200</v>
      </c>
      <c r="G89" s="11">
        <v>8500</v>
      </c>
      <c r="H89" s="11"/>
      <c r="I89" s="11"/>
    </row>
    <row r="90" spans="1:10" hidden="1" x14ac:dyDescent="0.25">
      <c r="A90" s="14"/>
      <c r="B90" s="14">
        <v>3235</v>
      </c>
      <c r="C90" s="15"/>
      <c r="D90" s="18" t="s">
        <v>90</v>
      </c>
      <c r="E90" s="133">
        <v>1304.29</v>
      </c>
      <c r="F90" s="11">
        <v>2300</v>
      </c>
      <c r="G90" s="11">
        <v>2300</v>
      </c>
      <c r="H90" s="11"/>
      <c r="I90" s="11"/>
    </row>
    <row r="91" spans="1:10" ht="25.5" hidden="1" x14ac:dyDescent="0.25">
      <c r="A91" s="14"/>
      <c r="B91" s="14">
        <v>3236</v>
      </c>
      <c r="C91" s="15"/>
      <c r="D91" s="18" t="s">
        <v>91</v>
      </c>
      <c r="E91" s="133">
        <v>5490.31</v>
      </c>
      <c r="F91" s="11">
        <v>6120</v>
      </c>
      <c r="G91" s="11">
        <v>6000</v>
      </c>
      <c r="H91" s="11"/>
      <c r="I91" s="11"/>
    </row>
    <row r="92" spans="1:10" ht="25.5" hidden="1" x14ac:dyDescent="0.25">
      <c r="A92" s="14"/>
      <c r="B92" s="14">
        <v>3237</v>
      </c>
      <c r="C92" s="15"/>
      <c r="D92" s="18" t="s">
        <v>92</v>
      </c>
      <c r="E92" s="133">
        <v>5461.8</v>
      </c>
      <c r="F92" s="11">
        <v>8125</v>
      </c>
      <c r="G92" s="11">
        <v>2000</v>
      </c>
      <c r="H92" s="11"/>
      <c r="I92" s="11"/>
    </row>
    <row r="93" spans="1:10" hidden="1" x14ac:dyDescent="0.25">
      <c r="A93" s="14"/>
      <c r="B93" s="14">
        <v>3238</v>
      </c>
      <c r="C93" s="15"/>
      <c r="D93" s="18" t="s">
        <v>93</v>
      </c>
      <c r="E93" s="133">
        <v>2244.3200000000002</v>
      </c>
      <c r="F93" s="11">
        <v>3672</v>
      </c>
      <c r="G93" s="11">
        <v>3672</v>
      </c>
      <c r="H93" s="11"/>
      <c r="I93" s="11"/>
    </row>
    <row r="94" spans="1:10" hidden="1" x14ac:dyDescent="0.25">
      <c r="A94" s="14"/>
      <c r="B94" s="14">
        <v>3239</v>
      </c>
      <c r="C94" s="15"/>
      <c r="D94" s="18" t="s">
        <v>94</v>
      </c>
      <c r="E94" s="133">
        <v>13517.38</v>
      </c>
      <c r="F94" s="11">
        <v>6250</v>
      </c>
      <c r="G94" s="11">
        <v>5000</v>
      </c>
      <c r="H94" s="11"/>
      <c r="I94" s="11"/>
    </row>
    <row r="95" spans="1:10" ht="25.5" hidden="1" x14ac:dyDescent="0.25">
      <c r="A95" s="25"/>
      <c r="B95" s="25">
        <v>329</v>
      </c>
      <c r="C95" s="45"/>
      <c r="D95" s="112" t="s">
        <v>95</v>
      </c>
      <c r="E95" s="135">
        <f>SUM(E96:E101)</f>
        <v>9759.36</v>
      </c>
      <c r="F95" s="43">
        <f t="shared" ref="F95:G95" si="14">SUM(F96:F101)</f>
        <v>21695</v>
      </c>
      <c r="G95" s="43">
        <f t="shared" si="14"/>
        <v>12300</v>
      </c>
      <c r="H95" s="44"/>
      <c r="I95" s="44"/>
      <c r="J95" s="154"/>
    </row>
    <row r="96" spans="1:10" hidden="1" x14ac:dyDescent="0.25">
      <c r="A96" s="14"/>
      <c r="B96" s="14">
        <v>3292</v>
      </c>
      <c r="C96" s="15"/>
      <c r="D96" s="18" t="s">
        <v>96</v>
      </c>
      <c r="E96" s="133">
        <v>3160.31</v>
      </c>
      <c r="F96" s="11">
        <v>3358</v>
      </c>
      <c r="G96" s="11">
        <v>3400</v>
      </c>
      <c r="H96" s="11"/>
      <c r="I96" s="11"/>
    </row>
    <row r="97" spans="1:10" s="154" customFormat="1" hidden="1" x14ac:dyDescent="0.25">
      <c r="A97" s="14"/>
      <c r="B97" s="14">
        <v>3293</v>
      </c>
      <c r="C97" s="15"/>
      <c r="D97" s="18" t="s">
        <v>97</v>
      </c>
      <c r="E97" s="133">
        <v>774.55</v>
      </c>
      <c r="F97" s="11">
        <v>150</v>
      </c>
      <c r="G97" s="11">
        <v>650</v>
      </c>
      <c r="H97" s="11"/>
      <c r="I97" s="11"/>
      <c r="J97"/>
    </row>
    <row r="98" spans="1:10" hidden="1" x14ac:dyDescent="0.25">
      <c r="A98" s="14"/>
      <c r="B98" s="14">
        <v>3294</v>
      </c>
      <c r="C98" s="15"/>
      <c r="D98" s="18" t="s">
        <v>114</v>
      </c>
      <c r="E98" s="133">
        <v>163.09</v>
      </c>
      <c r="F98" s="11">
        <v>200</v>
      </c>
      <c r="G98" s="11">
        <v>200</v>
      </c>
      <c r="H98" s="11"/>
      <c r="I98" s="11"/>
    </row>
    <row r="99" spans="1:10" hidden="1" x14ac:dyDescent="0.25">
      <c r="A99" s="14"/>
      <c r="B99" s="14">
        <v>3295</v>
      </c>
      <c r="C99" s="15"/>
      <c r="D99" s="18" t="s">
        <v>98</v>
      </c>
      <c r="E99" s="133">
        <v>3992.59</v>
      </c>
      <c r="F99" s="11">
        <v>5042</v>
      </c>
      <c r="G99" s="11">
        <v>5550</v>
      </c>
      <c r="H99" s="11"/>
      <c r="I99" s="11"/>
    </row>
    <row r="100" spans="1:10" hidden="1" x14ac:dyDescent="0.25">
      <c r="A100" s="14"/>
      <c r="B100" s="14">
        <v>3296</v>
      </c>
      <c r="C100" s="15"/>
      <c r="D100" s="18" t="s">
        <v>116</v>
      </c>
      <c r="E100" s="133"/>
      <c r="F100" s="11"/>
      <c r="G100" s="11"/>
      <c r="H100" s="11"/>
      <c r="I100" s="11"/>
    </row>
    <row r="101" spans="1:10" ht="25.5" hidden="1" x14ac:dyDescent="0.25">
      <c r="A101" s="14"/>
      <c r="B101" s="14">
        <v>3299</v>
      </c>
      <c r="C101" s="15"/>
      <c r="D101" s="18" t="s">
        <v>95</v>
      </c>
      <c r="E101" s="133">
        <v>1668.82</v>
      </c>
      <c r="F101" s="11">
        <v>12945</v>
      </c>
      <c r="G101" s="11">
        <v>2500</v>
      </c>
      <c r="H101" s="11"/>
      <c r="I101" s="11"/>
    </row>
    <row r="102" spans="1:10" x14ac:dyDescent="0.25">
      <c r="A102" s="25"/>
      <c r="B102" s="25">
        <v>34</v>
      </c>
      <c r="C102" s="45"/>
      <c r="D102" s="25" t="s">
        <v>52</v>
      </c>
      <c r="E102" s="135">
        <f>E106</f>
        <v>839.02</v>
      </c>
      <c r="F102" s="43">
        <f t="shared" ref="F102:G102" si="15">F106</f>
        <v>785</v>
      </c>
      <c r="G102" s="43">
        <f t="shared" si="15"/>
        <v>785</v>
      </c>
      <c r="H102" s="43">
        <v>785</v>
      </c>
      <c r="I102" s="43">
        <v>785</v>
      </c>
      <c r="J102" s="154"/>
    </row>
    <row r="103" spans="1:10" ht="25.5" hidden="1" x14ac:dyDescent="0.25">
      <c r="A103" s="14"/>
      <c r="B103" s="14"/>
      <c r="C103" s="15">
        <v>31</v>
      </c>
      <c r="D103" s="18" t="s">
        <v>155</v>
      </c>
      <c r="E103" s="133"/>
      <c r="F103" s="11"/>
      <c r="G103" s="11"/>
      <c r="H103" s="11"/>
      <c r="I103" s="11"/>
    </row>
    <row r="104" spans="1:10" s="154" customFormat="1" ht="25.5" hidden="1" x14ac:dyDescent="0.25">
      <c r="A104" s="14"/>
      <c r="B104" s="14"/>
      <c r="C104" s="15">
        <v>12</v>
      </c>
      <c r="D104" s="18" t="s">
        <v>36</v>
      </c>
      <c r="E104" s="133"/>
      <c r="F104" s="11"/>
      <c r="G104" s="11"/>
      <c r="H104" s="11"/>
      <c r="I104" s="11"/>
      <c r="J104"/>
    </row>
    <row r="105" spans="1:10" hidden="1" x14ac:dyDescent="0.25">
      <c r="A105" s="14"/>
      <c r="B105" s="14"/>
      <c r="C105" s="15">
        <v>43</v>
      </c>
      <c r="D105" s="15" t="s">
        <v>34</v>
      </c>
      <c r="E105" s="133"/>
      <c r="F105" s="11"/>
      <c r="G105" s="11"/>
      <c r="H105" s="11"/>
      <c r="I105" s="11"/>
    </row>
    <row r="106" spans="1:10" hidden="1" x14ac:dyDescent="0.25">
      <c r="A106" s="25"/>
      <c r="B106" s="25">
        <v>343</v>
      </c>
      <c r="C106" s="45"/>
      <c r="D106" s="45" t="s">
        <v>99</v>
      </c>
      <c r="E106" s="135">
        <f>SUM(E107:E108)</f>
        <v>839.02</v>
      </c>
      <c r="F106" s="43">
        <f t="shared" ref="F106:G106" si="16">SUM(F107:F108)</f>
        <v>785</v>
      </c>
      <c r="G106" s="43">
        <f t="shared" si="16"/>
        <v>785</v>
      </c>
      <c r="H106" s="44"/>
      <c r="I106" s="44"/>
      <c r="J106" s="154"/>
    </row>
    <row r="107" spans="1:10" ht="25.5" hidden="1" x14ac:dyDescent="0.25">
      <c r="A107" s="14"/>
      <c r="B107" s="14">
        <v>3431</v>
      </c>
      <c r="C107" s="15"/>
      <c r="D107" s="18" t="s">
        <v>100</v>
      </c>
      <c r="E107" s="133">
        <v>838.71</v>
      </c>
      <c r="F107" s="11">
        <v>778</v>
      </c>
      <c r="G107" s="11">
        <v>778</v>
      </c>
      <c r="H107" s="11"/>
      <c r="I107" s="11"/>
    </row>
    <row r="108" spans="1:10" s="154" customFormat="1" hidden="1" x14ac:dyDescent="0.25">
      <c r="A108" s="14"/>
      <c r="B108" s="14">
        <v>3433</v>
      </c>
      <c r="C108" s="15"/>
      <c r="D108" s="15" t="s">
        <v>101</v>
      </c>
      <c r="E108" s="133">
        <v>0.31</v>
      </c>
      <c r="F108" s="11">
        <v>7</v>
      </c>
      <c r="G108" s="11">
        <v>7</v>
      </c>
      <c r="H108" s="11"/>
      <c r="I108" s="11"/>
      <c r="J108"/>
    </row>
    <row r="109" spans="1:10" ht="51" x14ac:dyDescent="0.25">
      <c r="A109" s="25"/>
      <c r="B109" s="25">
        <v>37</v>
      </c>
      <c r="C109" s="45"/>
      <c r="D109" s="56" t="s">
        <v>53</v>
      </c>
      <c r="E109" s="135">
        <f>E113</f>
        <v>61594.59</v>
      </c>
      <c r="F109" s="43">
        <f t="shared" ref="F109:G109" si="17">F113</f>
        <v>63100</v>
      </c>
      <c r="G109" s="43">
        <f t="shared" si="17"/>
        <v>69000</v>
      </c>
      <c r="H109" s="43">
        <v>69000</v>
      </c>
      <c r="I109" s="43">
        <v>69000</v>
      </c>
      <c r="J109" s="154"/>
    </row>
    <row r="110" spans="1:10" ht="25.5" hidden="1" x14ac:dyDescent="0.25">
      <c r="A110" s="14"/>
      <c r="B110" s="14"/>
      <c r="C110" s="15">
        <v>11</v>
      </c>
      <c r="D110" s="18" t="s">
        <v>117</v>
      </c>
      <c r="E110" s="133"/>
      <c r="F110" s="11"/>
      <c r="G110" s="11"/>
      <c r="H110" s="11"/>
      <c r="I110" s="11"/>
    </row>
    <row r="111" spans="1:10" s="154" customFormat="1" hidden="1" x14ac:dyDescent="0.25">
      <c r="A111" s="14"/>
      <c r="B111" s="14"/>
      <c r="C111" s="15">
        <v>22</v>
      </c>
      <c r="D111" s="18" t="s">
        <v>26</v>
      </c>
      <c r="E111" s="133"/>
      <c r="F111" s="11"/>
      <c r="G111" s="11"/>
      <c r="H111" s="11"/>
      <c r="I111" s="11"/>
      <c r="J111"/>
    </row>
    <row r="112" spans="1:10" hidden="1" x14ac:dyDescent="0.25">
      <c r="A112" s="14"/>
      <c r="B112" s="14"/>
      <c r="C112" s="15">
        <v>43</v>
      </c>
      <c r="D112" s="42" t="s">
        <v>50</v>
      </c>
      <c r="E112" s="133"/>
      <c r="F112" s="11"/>
      <c r="G112" s="11"/>
      <c r="H112" s="11"/>
      <c r="I112" s="11"/>
    </row>
    <row r="113" spans="1:10" ht="25.5" hidden="1" x14ac:dyDescent="0.25">
      <c r="A113" s="25"/>
      <c r="B113" s="25">
        <v>372</v>
      </c>
      <c r="C113" s="45"/>
      <c r="D113" s="56" t="s">
        <v>102</v>
      </c>
      <c r="E113" s="135">
        <f>E114</f>
        <v>61594.59</v>
      </c>
      <c r="F113" s="43">
        <f t="shared" ref="F113:G113" si="18">F114</f>
        <v>63100</v>
      </c>
      <c r="G113" s="43">
        <f t="shared" si="18"/>
        <v>69000</v>
      </c>
      <c r="H113" s="44"/>
      <c r="I113" s="44"/>
      <c r="J113" s="154"/>
    </row>
    <row r="114" spans="1:10" ht="25.5" hidden="1" x14ac:dyDescent="0.25">
      <c r="A114" s="14"/>
      <c r="B114" s="14">
        <v>3722</v>
      </c>
      <c r="C114" s="15"/>
      <c r="D114" s="18" t="s">
        <v>103</v>
      </c>
      <c r="E114" s="133">
        <v>61594.59</v>
      </c>
      <c r="F114" s="11">
        <v>63100</v>
      </c>
      <c r="G114" s="11">
        <v>69000</v>
      </c>
      <c r="H114" s="11"/>
      <c r="I114" s="11"/>
    </row>
    <row r="115" spans="1:10" s="154" customFormat="1" x14ac:dyDescent="0.25">
      <c r="A115" s="25"/>
      <c r="B115" s="25">
        <v>38</v>
      </c>
      <c r="C115" s="45"/>
      <c r="D115" s="56" t="s">
        <v>143</v>
      </c>
      <c r="E115" s="135">
        <f>E117</f>
        <v>1188</v>
      </c>
      <c r="F115" s="43">
        <f t="shared" ref="F115:G115" si="19">F117</f>
        <v>1053</v>
      </c>
      <c r="G115" s="43">
        <f t="shared" si="19"/>
        <v>1000</v>
      </c>
      <c r="H115" s="43">
        <v>1000</v>
      </c>
      <c r="I115" s="43">
        <v>1000</v>
      </c>
    </row>
    <row r="116" spans="1:10" hidden="1" x14ac:dyDescent="0.25">
      <c r="A116" s="14"/>
      <c r="B116" s="14"/>
      <c r="C116" s="15">
        <v>43</v>
      </c>
      <c r="D116" s="42" t="s">
        <v>50</v>
      </c>
      <c r="E116" s="133"/>
      <c r="F116" s="10"/>
      <c r="G116" s="10"/>
      <c r="H116" s="10"/>
      <c r="I116" s="10"/>
    </row>
    <row r="117" spans="1:10" s="154" customFormat="1" hidden="1" x14ac:dyDescent="0.25">
      <c r="A117" s="25"/>
      <c r="B117" s="25">
        <v>381</v>
      </c>
      <c r="C117" s="45"/>
      <c r="D117" s="56" t="s">
        <v>63</v>
      </c>
      <c r="E117" s="135">
        <f>E118</f>
        <v>1188</v>
      </c>
      <c r="F117" s="43">
        <f>F118</f>
        <v>1053</v>
      </c>
      <c r="G117" s="43">
        <f t="shared" ref="G117:I117" si="20">G118</f>
        <v>1000</v>
      </c>
      <c r="H117" s="43">
        <f t="shared" si="20"/>
        <v>0</v>
      </c>
      <c r="I117" s="43">
        <f t="shared" si="20"/>
        <v>0</v>
      </c>
    </row>
    <row r="118" spans="1:10" hidden="1" x14ac:dyDescent="0.25">
      <c r="A118" s="14"/>
      <c r="B118" s="14">
        <v>3812</v>
      </c>
      <c r="C118" s="15"/>
      <c r="D118" s="18" t="s">
        <v>144</v>
      </c>
      <c r="E118" s="133">
        <v>1188</v>
      </c>
      <c r="F118" s="10">
        <v>1053</v>
      </c>
      <c r="G118" s="10">
        <v>1000</v>
      </c>
      <c r="H118" s="10"/>
      <c r="I118" s="10"/>
    </row>
    <row r="119" spans="1:10" ht="25.5" x14ac:dyDescent="0.25">
      <c r="A119" s="16">
        <v>4</v>
      </c>
      <c r="B119" s="16"/>
      <c r="C119" s="16"/>
      <c r="D119" s="23" t="s">
        <v>15</v>
      </c>
      <c r="E119" s="135">
        <f>E120+E135</f>
        <v>210288.14</v>
      </c>
      <c r="F119" s="43">
        <f t="shared" ref="F119:I119" si="21">F120+F135</f>
        <v>497140</v>
      </c>
      <c r="G119" s="43">
        <f t="shared" si="21"/>
        <v>53102</v>
      </c>
      <c r="H119" s="43">
        <f t="shared" si="21"/>
        <v>43102</v>
      </c>
      <c r="I119" s="43">
        <f t="shared" si="21"/>
        <v>43102</v>
      </c>
    </row>
    <row r="120" spans="1:10" ht="38.25" x14ac:dyDescent="0.25">
      <c r="A120" s="13"/>
      <c r="B120" s="13">
        <v>42</v>
      </c>
      <c r="C120" s="13"/>
      <c r="D120" s="23" t="s">
        <v>32</v>
      </c>
      <c r="E120" s="135">
        <f>SUM(E129+E133)</f>
        <v>14128.51</v>
      </c>
      <c r="F120" s="43">
        <f t="shared" ref="F120:G120" si="22">SUM(F129+F133)</f>
        <v>53390</v>
      </c>
      <c r="G120" s="43">
        <f t="shared" si="22"/>
        <v>43102</v>
      </c>
      <c r="H120" s="43">
        <v>43102</v>
      </c>
      <c r="I120" s="43">
        <v>43102</v>
      </c>
      <c r="J120" s="154"/>
    </row>
    <row r="121" spans="1:10" ht="25.5" hidden="1" x14ac:dyDescent="0.25">
      <c r="A121" s="17"/>
      <c r="B121" s="17"/>
      <c r="C121" s="15">
        <v>31</v>
      </c>
      <c r="D121" s="18" t="s">
        <v>115</v>
      </c>
      <c r="E121" s="133"/>
      <c r="F121" s="11"/>
      <c r="G121" s="11"/>
      <c r="H121" s="11"/>
      <c r="I121" s="12"/>
    </row>
    <row r="122" spans="1:10" s="154" customFormat="1" ht="25.5" hidden="1" x14ac:dyDescent="0.25">
      <c r="A122" s="17"/>
      <c r="B122" s="17"/>
      <c r="C122" s="19">
        <v>11</v>
      </c>
      <c r="D122" s="18" t="s">
        <v>117</v>
      </c>
      <c r="E122" s="133"/>
      <c r="F122" s="11"/>
      <c r="G122" s="11"/>
      <c r="H122" s="11"/>
      <c r="I122" s="12"/>
      <c r="J122"/>
    </row>
    <row r="123" spans="1:10" hidden="1" x14ac:dyDescent="0.25">
      <c r="A123" s="17"/>
      <c r="B123" s="17"/>
      <c r="C123" s="19">
        <v>22</v>
      </c>
      <c r="D123" s="41" t="s">
        <v>26</v>
      </c>
      <c r="E123" s="133"/>
      <c r="F123" s="11"/>
      <c r="G123" s="11"/>
      <c r="H123" s="11"/>
      <c r="I123" s="12"/>
    </row>
    <row r="124" spans="1:10" hidden="1" x14ac:dyDescent="0.25">
      <c r="A124" s="17"/>
      <c r="B124" s="17"/>
      <c r="C124" s="19">
        <v>37</v>
      </c>
      <c r="D124" s="41" t="s">
        <v>48</v>
      </c>
      <c r="E124" s="133"/>
      <c r="F124" s="11"/>
      <c r="G124" s="11"/>
      <c r="H124" s="11"/>
      <c r="I124" s="12"/>
    </row>
    <row r="125" spans="1:10" hidden="1" x14ac:dyDescent="0.25">
      <c r="A125" s="17"/>
      <c r="B125" s="17"/>
      <c r="C125" s="19">
        <v>43</v>
      </c>
      <c r="D125" s="41" t="s">
        <v>50</v>
      </c>
      <c r="E125" s="133"/>
      <c r="F125" s="11"/>
      <c r="G125" s="11"/>
      <c r="H125" s="11"/>
      <c r="I125" s="12"/>
    </row>
    <row r="126" spans="1:10" hidden="1" x14ac:dyDescent="0.25">
      <c r="A126" s="17"/>
      <c r="B126" s="17"/>
      <c r="C126" s="19">
        <v>52</v>
      </c>
      <c r="D126" s="41" t="s">
        <v>49</v>
      </c>
      <c r="E126" s="133"/>
      <c r="F126" s="11"/>
      <c r="G126" s="11"/>
      <c r="H126" s="11"/>
      <c r="I126" s="12"/>
    </row>
    <row r="127" spans="1:10" ht="51" hidden="1" x14ac:dyDescent="0.25">
      <c r="A127" s="17"/>
      <c r="B127" s="17"/>
      <c r="C127" s="15">
        <v>62</v>
      </c>
      <c r="D127" s="18" t="s">
        <v>51</v>
      </c>
      <c r="E127" s="133"/>
      <c r="F127" s="11"/>
      <c r="G127" s="11"/>
      <c r="H127" s="11"/>
      <c r="I127" s="12"/>
    </row>
    <row r="128" spans="1:10" ht="25.5" hidden="1" x14ac:dyDescent="0.25">
      <c r="A128" s="17"/>
      <c r="B128" s="17"/>
      <c r="C128" s="15"/>
      <c r="D128" s="18" t="s">
        <v>145</v>
      </c>
      <c r="E128" s="133"/>
      <c r="F128" s="10"/>
      <c r="G128" s="10"/>
      <c r="H128" s="11"/>
      <c r="I128" s="12"/>
    </row>
    <row r="129" spans="1:11" hidden="1" x14ac:dyDescent="0.25">
      <c r="A129" s="13"/>
      <c r="B129" s="13">
        <v>422</v>
      </c>
      <c r="C129" s="45"/>
      <c r="D129" s="112" t="s">
        <v>104</v>
      </c>
      <c r="E129" s="135">
        <f>SUM(E130:E132)</f>
        <v>10103.16</v>
      </c>
      <c r="F129" s="43">
        <f t="shared" ref="F129:G129" si="23">SUM(F130:F132)</f>
        <v>48782</v>
      </c>
      <c r="G129" s="43">
        <f t="shared" si="23"/>
        <v>36102</v>
      </c>
      <c r="H129" s="44"/>
      <c r="I129" s="48"/>
      <c r="J129" s="154"/>
    </row>
    <row r="130" spans="1:11" hidden="1" x14ac:dyDescent="0.25">
      <c r="A130" s="17"/>
      <c r="B130" s="17">
        <v>4221</v>
      </c>
      <c r="C130" s="15"/>
      <c r="D130" s="18" t="s">
        <v>105</v>
      </c>
      <c r="E130" s="133">
        <v>8548.75</v>
      </c>
      <c r="F130" s="11">
        <v>27640</v>
      </c>
      <c r="G130" s="11">
        <v>25000</v>
      </c>
      <c r="H130" s="11"/>
      <c r="I130" s="12"/>
    </row>
    <row r="131" spans="1:11" s="154" customFormat="1" ht="25.5" hidden="1" x14ac:dyDescent="0.25">
      <c r="A131" s="17"/>
      <c r="B131" s="17">
        <v>4223</v>
      </c>
      <c r="C131" s="15"/>
      <c r="D131" s="18" t="s">
        <v>170</v>
      </c>
      <c r="E131" s="133"/>
      <c r="F131" s="11">
        <v>6040</v>
      </c>
      <c r="G131" s="11">
        <v>2500</v>
      </c>
      <c r="H131" s="11"/>
      <c r="I131" s="12"/>
      <c r="J131"/>
    </row>
    <row r="132" spans="1:11" ht="25.5" hidden="1" x14ac:dyDescent="0.25">
      <c r="A132" s="17"/>
      <c r="B132" s="17">
        <v>4227</v>
      </c>
      <c r="C132" s="15"/>
      <c r="D132" s="18" t="s">
        <v>106</v>
      </c>
      <c r="E132" s="133">
        <v>1554.41</v>
      </c>
      <c r="F132" s="11">
        <v>15102</v>
      </c>
      <c r="G132" s="11">
        <v>8602</v>
      </c>
      <c r="H132" s="11"/>
      <c r="I132" s="12"/>
    </row>
    <row r="133" spans="1:11" ht="38.25" hidden="1" x14ac:dyDescent="0.25">
      <c r="A133" s="13"/>
      <c r="B133" s="13">
        <v>424</v>
      </c>
      <c r="C133" s="45"/>
      <c r="D133" s="112" t="s">
        <v>107</v>
      </c>
      <c r="E133" s="155">
        <f>E134</f>
        <v>4025.35</v>
      </c>
      <c r="F133" s="43">
        <f t="shared" ref="F133:G133" si="24">F134</f>
        <v>4608</v>
      </c>
      <c r="G133" s="43">
        <f t="shared" si="24"/>
        <v>7000</v>
      </c>
      <c r="H133" s="44"/>
      <c r="I133" s="48"/>
      <c r="J133" s="154"/>
    </row>
    <row r="134" spans="1:11" hidden="1" x14ac:dyDescent="0.25">
      <c r="A134" s="17"/>
      <c r="B134" s="17">
        <v>4241</v>
      </c>
      <c r="C134" s="15"/>
      <c r="D134" s="18" t="s">
        <v>108</v>
      </c>
      <c r="E134" s="136">
        <v>4025.35</v>
      </c>
      <c r="F134" s="11">
        <v>4608</v>
      </c>
      <c r="G134" s="11">
        <v>7000</v>
      </c>
      <c r="H134" s="11"/>
      <c r="I134" s="12"/>
      <c r="J134" s="157"/>
    </row>
    <row r="135" spans="1:11" s="154" customFormat="1" ht="38.25" x14ac:dyDescent="0.25">
      <c r="A135" s="13"/>
      <c r="B135" s="13">
        <v>45</v>
      </c>
      <c r="C135" s="103"/>
      <c r="D135" s="23" t="s">
        <v>54</v>
      </c>
      <c r="E135" s="135">
        <f>E141</f>
        <v>196159.63</v>
      </c>
      <c r="F135" s="135">
        <f t="shared" ref="F135:G135" si="25">F141</f>
        <v>443750</v>
      </c>
      <c r="G135" s="135">
        <f t="shared" si="25"/>
        <v>10000</v>
      </c>
      <c r="H135" s="43">
        <v>0</v>
      </c>
      <c r="I135" s="43">
        <v>0</v>
      </c>
    </row>
    <row r="136" spans="1:11" ht="25.5" hidden="1" x14ac:dyDescent="0.25">
      <c r="A136" s="17"/>
      <c r="B136" s="17"/>
      <c r="C136" s="15">
        <v>31</v>
      </c>
      <c r="D136" s="18" t="s">
        <v>121</v>
      </c>
      <c r="E136" s="133"/>
      <c r="F136" s="11"/>
      <c r="G136" s="11"/>
      <c r="H136" s="11"/>
      <c r="I136" s="12"/>
      <c r="K136" s="158"/>
    </row>
    <row r="137" spans="1:11" s="154" customFormat="1" ht="25.5" hidden="1" x14ac:dyDescent="0.25">
      <c r="A137" s="17"/>
      <c r="B137" s="17"/>
      <c r="C137" s="19">
        <v>11</v>
      </c>
      <c r="D137" s="18" t="s">
        <v>117</v>
      </c>
      <c r="E137" s="133"/>
      <c r="F137" s="11"/>
      <c r="G137" s="11"/>
      <c r="H137" s="11"/>
      <c r="I137" s="12"/>
      <c r="J137"/>
    </row>
    <row r="138" spans="1:11" hidden="1" x14ac:dyDescent="0.25">
      <c r="A138" s="17"/>
      <c r="B138" s="17"/>
      <c r="C138" s="19">
        <v>22</v>
      </c>
      <c r="D138" s="41" t="s">
        <v>26</v>
      </c>
      <c r="E138" s="133"/>
      <c r="F138" s="11"/>
      <c r="G138" s="11"/>
      <c r="H138" s="11"/>
      <c r="I138" s="12"/>
    </row>
    <row r="139" spans="1:11" hidden="1" x14ac:dyDescent="0.25">
      <c r="A139" s="17"/>
      <c r="B139" s="17"/>
      <c r="C139" s="19">
        <v>43</v>
      </c>
      <c r="D139" s="41" t="s">
        <v>50</v>
      </c>
      <c r="E139" s="133"/>
      <c r="F139" s="11"/>
      <c r="G139" s="11"/>
      <c r="H139" s="11"/>
      <c r="I139" s="12"/>
    </row>
    <row r="140" spans="1:11" ht="25.5" hidden="1" x14ac:dyDescent="0.25">
      <c r="A140" s="17"/>
      <c r="B140" s="17"/>
      <c r="C140" s="19"/>
      <c r="D140" s="41" t="s">
        <v>145</v>
      </c>
      <c r="E140" s="133"/>
      <c r="F140" s="10"/>
      <c r="G140" s="10"/>
      <c r="H140" s="10"/>
      <c r="I140" s="73"/>
    </row>
    <row r="141" spans="1:11" ht="25.5" hidden="1" x14ac:dyDescent="0.25">
      <c r="A141" s="13"/>
      <c r="B141" s="13">
        <v>451</v>
      </c>
      <c r="C141" s="103"/>
      <c r="D141" s="156" t="s">
        <v>109</v>
      </c>
      <c r="E141" s="135">
        <f>E142</f>
        <v>196159.63</v>
      </c>
      <c r="F141" s="43">
        <f t="shared" ref="F141:G141" si="26">F142</f>
        <v>443750</v>
      </c>
      <c r="G141" s="43">
        <f t="shared" si="26"/>
        <v>10000</v>
      </c>
      <c r="H141" s="43"/>
      <c r="I141" s="43"/>
      <c r="J141" s="154"/>
    </row>
    <row r="142" spans="1:11" ht="25.5" hidden="1" x14ac:dyDescent="0.25">
      <c r="A142" s="17"/>
      <c r="B142" s="17">
        <v>4511</v>
      </c>
      <c r="C142" s="19"/>
      <c r="D142" s="41" t="s">
        <v>109</v>
      </c>
      <c r="E142" s="133">
        <v>196159.63</v>
      </c>
      <c r="F142" s="11">
        <v>443750</v>
      </c>
      <c r="G142" s="11">
        <v>10000</v>
      </c>
      <c r="H142" s="11"/>
      <c r="I142" s="12"/>
    </row>
    <row r="143" spans="1:11" x14ac:dyDescent="0.25">
      <c r="A143" s="16">
        <v>9</v>
      </c>
      <c r="B143" s="16"/>
      <c r="C143" s="16"/>
      <c r="D143" s="23" t="s">
        <v>151</v>
      </c>
      <c r="E143" s="132">
        <f>E144</f>
        <v>0</v>
      </c>
      <c r="F143" s="44">
        <f t="shared" ref="F143:I144" si="27">F144</f>
        <v>5469</v>
      </c>
      <c r="G143" s="44">
        <f t="shared" si="27"/>
        <v>0</v>
      </c>
      <c r="H143" s="44">
        <f t="shared" si="27"/>
        <v>0</v>
      </c>
      <c r="I143" s="44">
        <f t="shared" si="27"/>
        <v>0</v>
      </c>
    </row>
    <row r="144" spans="1:11" x14ac:dyDescent="0.25">
      <c r="A144" s="17"/>
      <c r="B144" s="13">
        <v>92</v>
      </c>
      <c r="C144" s="13"/>
      <c r="D144" s="23" t="s">
        <v>152</v>
      </c>
      <c r="E144" s="132">
        <f>E145</f>
        <v>0</v>
      </c>
      <c r="F144" s="44">
        <f t="shared" si="27"/>
        <v>5469</v>
      </c>
      <c r="G144" s="44">
        <f t="shared" si="27"/>
        <v>0</v>
      </c>
      <c r="H144" s="44">
        <f t="shared" si="27"/>
        <v>0</v>
      </c>
      <c r="I144" s="44">
        <f t="shared" si="27"/>
        <v>0</v>
      </c>
    </row>
    <row r="145" spans="1:9" hidden="1" x14ac:dyDescent="0.25">
      <c r="A145" s="13"/>
      <c r="B145" s="13">
        <v>922</v>
      </c>
      <c r="C145" s="45"/>
      <c r="D145" s="112" t="s">
        <v>153</v>
      </c>
      <c r="E145" s="134">
        <f>SUM(E146:E147)</f>
        <v>0</v>
      </c>
      <c r="F145" s="11">
        <f>SUM(F146:F147)</f>
        <v>5469</v>
      </c>
      <c r="G145" s="11">
        <f>SUM(G146:G147)</f>
        <v>0</v>
      </c>
      <c r="H145" s="11">
        <f>SUM(H146:H147)</f>
        <v>0</v>
      </c>
      <c r="I145" s="11">
        <f>SUM(I146:I147)</f>
        <v>0</v>
      </c>
    </row>
    <row r="146" spans="1:9" ht="14.25" hidden="1" customHeight="1" x14ac:dyDescent="0.25">
      <c r="A146" s="17"/>
      <c r="B146" s="17">
        <v>9222</v>
      </c>
      <c r="C146" s="15"/>
      <c r="D146" s="18" t="s">
        <v>209</v>
      </c>
      <c r="E146" s="133"/>
      <c r="F146" s="11">
        <v>5469</v>
      </c>
      <c r="G146" s="11"/>
      <c r="H146" s="11"/>
      <c r="I146" s="12"/>
    </row>
    <row r="147" spans="1:9" ht="25.5" hidden="1" x14ac:dyDescent="0.25">
      <c r="A147" s="17"/>
      <c r="B147" s="17">
        <v>9222</v>
      </c>
      <c r="C147" s="15"/>
      <c r="D147" s="18" t="s">
        <v>208</v>
      </c>
      <c r="E147" s="133"/>
      <c r="F147" s="11"/>
      <c r="G147" s="11"/>
      <c r="H147" s="11"/>
      <c r="I147" s="12"/>
    </row>
    <row r="174" spans="4:4" x14ac:dyDescent="0.25">
      <c r="D174" s="50"/>
    </row>
    <row r="175" spans="4:4" x14ac:dyDescent="0.25">
      <c r="D175" s="50"/>
    </row>
  </sheetData>
  <mergeCells count="2">
    <mergeCell ref="A1:I1"/>
    <mergeCell ref="A3:I3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opLeftCell="A17" workbookViewId="0">
      <selection activeCell="C15" sqref="C15"/>
    </sheetView>
  </sheetViews>
  <sheetFormatPr defaultRowHeight="15" x14ac:dyDescent="0.25"/>
  <cols>
    <col min="1" max="1" width="33" customWidth="1"/>
    <col min="2" max="2" width="25" customWidth="1"/>
    <col min="3" max="3" width="24" customWidth="1"/>
    <col min="4" max="5" width="24.85546875" customWidth="1"/>
    <col min="6" max="6" width="25.42578125" customWidth="1"/>
  </cols>
  <sheetData>
    <row r="1" spans="1:8" ht="24" customHeight="1" x14ac:dyDescent="0.25">
      <c r="A1" s="216" t="s">
        <v>176</v>
      </c>
      <c r="B1" s="216"/>
      <c r="C1" s="216"/>
      <c r="D1" s="216"/>
      <c r="E1" s="216"/>
      <c r="F1" s="216"/>
    </row>
    <row r="2" spans="1:8" ht="18" x14ac:dyDescent="0.25">
      <c r="A2" s="5"/>
      <c r="B2" s="5"/>
      <c r="C2" s="5"/>
      <c r="D2" s="5"/>
      <c r="E2" s="6"/>
      <c r="F2" s="6"/>
    </row>
    <row r="3" spans="1:8" ht="25.5" x14ac:dyDescent="0.25">
      <c r="A3" s="211" t="s">
        <v>235</v>
      </c>
      <c r="B3" s="20" t="s">
        <v>212</v>
      </c>
      <c r="C3" s="21" t="s">
        <v>213</v>
      </c>
      <c r="D3" s="21" t="s">
        <v>214</v>
      </c>
      <c r="E3" s="21" t="s">
        <v>161</v>
      </c>
      <c r="F3" s="21" t="s">
        <v>216</v>
      </c>
    </row>
    <row r="4" spans="1:8" ht="17.45" customHeight="1" x14ac:dyDescent="0.25">
      <c r="A4" s="71" t="s">
        <v>0</v>
      </c>
      <c r="B4" s="137">
        <f>B5+B8+B10+B13+B15+B17+B19</f>
        <v>2446291.65</v>
      </c>
      <c r="C4" s="75">
        <f>C5+C8+C10+C13+C15+C17+C19</f>
        <v>3150785</v>
      </c>
      <c r="D4" s="75">
        <f>D5+D8+D10+D13+D15+D17+D19</f>
        <v>2793833</v>
      </c>
      <c r="E4" s="75">
        <f>E5+E8+E10+E13+E15+E17</f>
        <v>2831833</v>
      </c>
      <c r="F4" s="75">
        <f>F5+F8+F10+F13+F15+F17</f>
        <v>2881833</v>
      </c>
    </row>
    <row r="5" spans="1:8" ht="17.45" customHeight="1" x14ac:dyDescent="0.25">
      <c r="A5" s="23" t="s">
        <v>140</v>
      </c>
      <c r="B5" s="138">
        <f>B6+B7</f>
        <v>91434.26</v>
      </c>
      <c r="C5" s="138">
        <f t="shared" ref="C5:F5" si="0">C6+C7</f>
        <v>197135</v>
      </c>
      <c r="D5" s="138">
        <f t="shared" si="0"/>
        <v>82515</v>
      </c>
      <c r="E5" s="138">
        <f t="shared" si="0"/>
        <v>72515</v>
      </c>
      <c r="F5" s="138">
        <f t="shared" si="0"/>
        <v>72515</v>
      </c>
    </row>
    <row r="6" spans="1:8" ht="26.25" customHeight="1" x14ac:dyDescent="0.25">
      <c r="A6" s="18" t="s">
        <v>233</v>
      </c>
      <c r="B6" s="139">
        <v>91418.43</v>
      </c>
      <c r="C6" s="72">
        <v>197120</v>
      </c>
      <c r="D6" s="72">
        <v>82500</v>
      </c>
      <c r="E6" s="72">
        <v>72500</v>
      </c>
      <c r="F6" s="72">
        <v>72500</v>
      </c>
    </row>
    <row r="7" spans="1:8" ht="27.75" customHeight="1" x14ac:dyDescent="0.25">
      <c r="A7" s="18" t="s">
        <v>206</v>
      </c>
      <c r="B7" s="139">
        <v>15.83</v>
      </c>
      <c r="C7" s="72">
        <v>15</v>
      </c>
      <c r="D7" s="72">
        <v>15</v>
      </c>
      <c r="E7" s="72">
        <v>15</v>
      </c>
      <c r="F7" s="72">
        <v>15</v>
      </c>
    </row>
    <row r="8" spans="1:8" ht="17.45" customHeight="1" x14ac:dyDescent="0.25">
      <c r="A8" s="23" t="s">
        <v>248</v>
      </c>
      <c r="B8" s="138">
        <f>B9</f>
        <v>8588.4699999999993</v>
      </c>
      <c r="C8" s="74">
        <f>C9</f>
        <v>5000</v>
      </c>
      <c r="D8" s="74">
        <f t="shared" ref="D8:F8" si="1">D9</f>
        <v>5000</v>
      </c>
      <c r="E8" s="74">
        <f t="shared" si="1"/>
        <v>5000</v>
      </c>
      <c r="F8" s="74">
        <f t="shared" si="1"/>
        <v>5000</v>
      </c>
    </row>
    <row r="9" spans="1:8" ht="17.45" customHeight="1" x14ac:dyDescent="0.25">
      <c r="A9" s="15" t="s">
        <v>227</v>
      </c>
      <c r="B9" s="139">
        <v>8588.4699999999993</v>
      </c>
      <c r="C9" s="72">
        <v>5000</v>
      </c>
      <c r="D9" s="72">
        <v>5000</v>
      </c>
      <c r="E9" s="72">
        <v>5000</v>
      </c>
      <c r="F9" s="72">
        <v>5000</v>
      </c>
      <c r="H9" s="126"/>
    </row>
    <row r="10" spans="1:8" ht="17.45" customHeight="1" x14ac:dyDescent="0.25">
      <c r="A10" s="23" t="s">
        <v>239</v>
      </c>
      <c r="B10" s="138">
        <f>B11+B12</f>
        <v>188056.7</v>
      </c>
      <c r="C10" s="138">
        <f t="shared" ref="C10:F10" si="2">C11+C12</f>
        <v>202166</v>
      </c>
      <c r="D10" s="138">
        <f t="shared" si="2"/>
        <v>182066</v>
      </c>
      <c r="E10" s="138">
        <f t="shared" si="2"/>
        <v>182066</v>
      </c>
      <c r="F10" s="138">
        <f t="shared" si="2"/>
        <v>182066</v>
      </c>
    </row>
    <row r="11" spans="1:8" ht="26.25" customHeight="1" x14ac:dyDescent="0.25">
      <c r="A11" s="41" t="s">
        <v>228</v>
      </c>
      <c r="B11" s="139">
        <v>166546</v>
      </c>
      <c r="C11" s="72">
        <v>182066</v>
      </c>
      <c r="D11" s="72">
        <v>182066</v>
      </c>
      <c r="E11" s="72">
        <v>182066</v>
      </c>
      <c r="F11" s="72">
        <v>182066</v>
      </c>
    </row>
    <row r="12" spans="1:8" ht="30" customHeight="1" x14ac:dyDescent="0.25">
      <c r="A12" s="18" t="s">
        <v>229</v>
      </c>
      <c r="B12" s="139">
        <v>21510.7</v>
      </c>
      <c r="C12" s="72">
        <v>20100</v>
      </c>
      <c r="D12" s="72">
        <v>0</v>
      </c>
      <c r="E12" s="72">
        <v>0</v>
      </c>
      <c r="F12" s="72">
        <v>0</v>
      </c>
      <c r="H12" s="126"/>
    </row>
    <row r="13" spans="1:8" ht="17.45" customHeight="1" x14ac:dyDescent="0.25">
      <c r="A13" s="23" t="s">
        <v>240</v>
      </c>
      <c r="B13" s="138">
        <f>B14</f>
        <v>2136245.1800000002</v>
      </c>
      <c r="C13" s="74">
        <f>C14</f>
        <v>2741950</v>
      </c>
      <c r="D13" s="74">
        <f t="shared" ref="D13:F13" si="3">D14</f>
        <v>2521400</v>
      </c>
      <c r="E13" s="74">
        <f t="shared" si="3"/>
        <v>2571400</v>
      </c>
      <c r="F13" s="74">
        <f t="shared" si="3"/>
        <v>2621400</v>
      </c>
    </row>
    <row r="14" spans="1:8" ht="17.45" customHeight="1" x14ac:dyDescent="0.25">
      <c r="A14" s="15" t="s">
        <v>230</v>
      </c>
      <c r="B14" s="139">
        <v>2136245.1800000002</v>
      </c>
      <c r="C14" s="72">
        <v>2741950</v>
      </c>
      <c r="D14" s="72">
        <v>2521400</v>
      </c>
      <c r="E14" s="72">
        <v>2571400</v>
      </c>
      <c r="F14" s="72">
        <v>2621400</v>
      </c>
    </row>
    <row r="15" spans="1:8" ht="17.45" customHeight="1" x14ac:dyDescent="0.25">
      <c r="A15" s="23" t="s">
        <v>247</v>
      </c>
      <c r="B15" s="138">
        <f>B16</f>
        <v>3429.01</v>
      </c>
      <c r="C15" s="74">
        <f>C16</f>
        <v>1319</v>
      </c>
      <c r="D15" s="74">
        <f t="shared" ref="D15:F15" si="4">D16</f>
        <v>250</v>
      </c>
      <c r="E15" s="74">
        <f t="shared" si="4"/>
        <v>250</v>
      </c>
      <c r="F15" s="74">
        <f t="shared" si="4"/>
        <v>250</v>
      </c>
    </row>
    <row r="16" spans="1:8" ht="17.45" customHeight="1" x14ac:dyDescent="0.25">
      <c r="A16" s="15" t="s">
        <v>231</v>
      </c>
      <c r="B16" s="139">
        <v>3429.01</v>
      </c>
      <c r="C16" s="72">
        <v>1319</v>
      </c>
      <c r="D16" s="72">
        <v>250</v>
      </c>
      <c r="E16" s="72">
        <v>250</v>
      </c>
      <c r="F16" s="72">
        <v>250</v>
      </c>
    </row>
    <row r="17" spans="1:6" ht="40.5" customHeight="1" x14ac:dyDescent="0.25">
      <c r="A17" s="23" t="s">
        <v>245</v>
      </c>
      <c r="B17" s="138">
        <f>B18</f>
        <v>501.52</v>
      </c>
      <c r="C17" s="74">
        <f>C18</f>
        <v>915</v>
      </c>
      <c r="D17" s="74">
        <f t="shared" ref="D17:F17" si="5">D18</f>
        <v>602</v>
      </c>
      <c r="E17" s="74">
        <f t="shared" si="5"/>
        <v>602</v>
      </c>
      <c r="F17" s="74">
        <f t="shared" si="5"/>
        <v>602</v>
      </c>
    </row>
    <row r="18" spans="1:6" ht="47.25" customHeight="1" x14ac:dyDescent="0.25">
      <c r="A18" s="18" t="s">
        <v>232</v>
      </c>
      <c r="B18" s="139">
        <v>501.52</v>
      </c>
      <c r="C18" s="72">
        <v>915</v>
      </c>
      <c r="D18" s="72">
        <v>602</v>
      </c>
      <c r="E18" s="72">
        <v>602</v>
      </c>
      <c r="F18" s="72">
        <v>602</v>
      </c>
    </row>
    <row r="19" spans="1:6" ht="22.5" customHeight="1" x14ac:dyDescent="0.25">
      <c r="A19" s="23" t="s">
        <v>158</v>
      </c>
      <c r="B19" s="138">
        <f>B20+B21</f>
        <v>18036.509999999998</v>
      </c>
      <c r="C19" s="74">
        <f>C20+C21</f>
        <v>2300</v>
      </c>
      <c r="D19" s="74">
        <f t="shared" ref="D19:F19" si="6">D20+D21</f>
        <v>2000</v>
      </c>
      <c r="E19" s="74">
        <f t="shared" si="6"/>
        <v>0</v>
      </c>
      <c r="F19" s="74">
        <f t="shared" si="6"/>
        <v>0</v>
      </c>
    </row>
    <row r="20" spans="1:6" ht="24" customHeight="1" x14ac:dyDescent="0.25">
      <c r="A20" s="18" t="s">
        <v>207</v>
      </c>
      <c r="B20" s="139">
        <v>18036.509999999998</v>
      </c>
      <c r="C20" s="72">
        <v>2300</v>
      </c>
      <c r="D20" s="72">
        <v>2000</v>
      </c>
      <c r="E20" s="72"/>
      <c r="F20" s="72"/>
    </row>
    <row r="21" spans="1:6" ht="22.5" hidden="1" customHeight="1" x14ac:dyDescent="0.25">
      <c r="A21" s="15"/>
      <c r="B21" s="72"/>
      <c r="C21" s="72"/>
      <c r="D21" s="72"/>
      <c r="E21" s="72"/>
      <c r="F21" s="72"/>
    </row>
    <row r="22" spans="1:6" ht="18" x14ac:dyDescent="0.25">
      <c r="A22" s="5"/>
      <c r="B22" s="5"/>
      <c r="C22" s="5"/>
      <c r="D22" s="5"/>
      <c r="E22" s="6"/>
      <c r="F22" s="6"/>
    </row>
    <row r="23" spans="1:6" ht="25.5" x14ac:dyDescent="0.25">
      <c r="A23" s="211" t="s">
        <v>235</v>
      </c>
      <c r="B23" s="20" t="s">
        <v>212</v>
      </c>
      <c r="C23" s="21" t="s">
        <v>213</v>
      </c>
      <c r="D23" s="21" t="s">
        <v>214</v>
      </c>
      <c r="E23" s="21" t="s">
        <v>161</v>
      </c>
      <c r="F23" s="21" t="s">
        <v>216</v>
      </c>
    </row>
    <row r="24" spans="1:6" ht="17.45" customHeight="1" x14ac:dyDescent="0.25">
      <c r="A24" s="71" t="s">
        <v>1</v>
      </c>
      <c r="B24" s="140">
        <f>B25+B28+B30+B33+B35+B37+B39</f>
        <v>2446291.65</v>
      </c>
      <c r="C24" s="76">
        <f>C25+C28+C30+C33+C35+C37+C39</f>
        <v>3150785</v>
      </c>
      <c r="D24" s="76">
        <f>D25+D28+D30+D33+D35+D37+D39</f>
        <v>2793833</v>
      </c>
      <c r="E24" s="76">
        <f>E25+E28+E30+E33+E35+E37+E39</f>
        <v>2831833</v>
      </c>
      <c r="F24" s="76">
        <f>F25+F28+F30+F33+F35+F37+F39</f>
        <v>2881833</v>
      </c>
    </row>
    <row r="25" spans="1:6" ht="17.45" customHeight="1" x14ac:dyDescent="0.25">
      <c r="A25" s="23" t="s">
        <v>140</v>
      </c>
      <c r="B25" s="138">
        <f>B26+B27</f>
        <v>91434.26</v>
      </c>
      <c r="C25" s="138">
        <f t="shared" ref="C25:F25" si="7">C26+C27</f>
        <v>197135</v>
      </c>
      <c r="D25" s="138">
        <f t="shared" si="7"/>
        <v>82515</v>
      </c>
      <c r="E25" s="138">
        <f t="shared" si="7"/>
        <v>72515</v>
      </c>
      <c r="F25" s="138">
        <f t="shared" si="7"/>
        <v>72515</v>
      </c>
    </row>
    <row r="26" spans="1:6" ht="27.75" customHeight="1" x14ac:dyDescent="0.25">
      <c r="A26" s="18" t="s">
        <v>233</v>
      </c>
      <c r="B26" s="139">
        <v>91418.43</v>
      </c>
      <c r="C26" s="72">
        <v>197120</v>
      </c>
      <c r="D26" s="72">
        <v>82500</v>
      </c>
      <c r="E26" s="72">
        <v>72500</v>
      </c>
      <c r="F26" s="72">
        <v>72500</v>
      </c>
    </row>
    <row r="27" spans="1:6" ht="26.25" customHeight="1" x14ac:dyDescent="0.25">
      <c r="A27" s="18" t="s">
        <v>206</v>
      </c>
      <c r="B27" s="139">
        <v>15.83</v>
      </c>
      <c r="C27" s="72">
        <v>15</v>
      </c>
      <c r="D27" s="72">
        <v>15</v>
      </c>
      <c r="E27" s="72">
        <v>15</v>
      </c>
      <c r="F27" s="72">
        <v>15</v>
      </c>
    </row>
    <row r="28" spans="1:6" ht="17.45" customHeight="1" x14ac:dyDescent="0.25">
      <c r="A28" s="23" t="s">
        <v>237</v>
      </c>
      <c r="B28" s="138">
        <f>B29</f>
        <v>4979.33</v>
      </c>
      <c r="C28" s="74">
        <f t="shared" ref="C28:F28" si="8">C29</f>
        <v>5000</v>
      </c>
      <c r="D28" s="74">
        <f t="shared" si="8"/>
        <v>5000</v>
      </c>
      <c r="E28" s="74">
        <f t="shared" si="8"/>
        <v>5000</v>
      </c>
      <c r="F28" s="74">
        <f t="shared" si="8"/>
        <v>5000</v>
      </c>
    </row>
    <row r="29" spans="1:6" ht="17.45" customHeight="1" x14ac:dyDescent="0.25">
      <c r="A29" s="15" t="s">
        <v>238</v>
      </c>
      <c r="B29" s="139">
        <v>4979.33</v>
      </c>
      <c r="C29" s="72">
        <v>5000</v>
      </c>
      <c r="D29" s="72">
        <v>5000</v>
      </c>
      <c r="E29" s="72">
        <v>5000</v>
      </c>
      <c r="F29" s="72">
        <v>5000</v>
      </c>
    </row>
    <row r="30" spans="1:6" ht="17.45" customHeight="1" x14ac:dyDescent="0.25">
      <c r="A30" s="23" t="s">
        <v>239</v>
      </c>
      <c r="B30" s="138">
        <f>B31+B32</f>
        <v>188048.32</v>
      </c>
      <c r="C30" s="138">
        <f t="shared" ref="C30:F30" si="9">C31+C32</f>
        <v>202166</v>
      </c>
      <c r="D30" s="138">
        <f t="shared" si="9"/>
        <v>182066</v>
      </c>
      <c r="E30" s="138">
        <f t="shared" si="9"/>
        <v>182066</v>
      </c>
      <c r="F30" s="138">
        <f t="shared" si="9"/>
        <v>182066</v>
      </c>
    </row>
    <row r="31" spans="1:6" ht="27.75" customHeight="1" x14ac:dyDescent="0.25">
      <c r="A31" s="41" t="s">
        <v>228</v>
      </c>
      <c r="B31" s="139">
        <v>166546</v>
      </c>
      <c r="C31" s="72">
        <v>182066</v>
      </c>
      <c r="D31" s="72">
        <v>182066</v>
      </c>
      <c r="E31" s="72">
        <v>182066</v>
      </c>
      <c r="F31" s="72">
        <v>182066</v>
      </c>
    </row>
    <row r="32" spans="1:6" ht="24.75" customHeight="1" x14ac:dyDescent="0.25">
      <c r="A32" s="18" t="s">
        <v>242</v>
      </c>
      <c r="B32" s="139">
        <v>21502.32</v>
      </c>
      <c r="C32" s="72">
        <v>20100</v>
      </c>
      <c r="D32" s="72">
        <v>0</v>
      </c>
      <c r="E32" s="72">
        <v>0</v>
      </c>
      <c r="F32" s="72">
        <v>0</v>
      </c>
    </row>
    <row r="33" spans="1:6" ht="17.45" customHeight="1" x14ac:dyDescent="0.25">
      <c r="A33" s="23" t="s">
        <v>240</v>
      </c>
      <c r="B33" s="138">
        <f>B34</f>
        <v>2130767.38</v>
      </c>
      <c r="C33" s="74">
        <f t="shared" ref="C33:F33" si="10">C34</f>
        <v>2736481</v>
      </c>
      <c r="D33" s="74">
        <f t="shared" si="10"/>
        <v>2521400</v>
      </c>
      <c r="E33" s="74">
        <f>E34</f>
        <v>2571400</v>
      </c>
      <c r="F33" s="74">
        <f t="shared" si="10"/>
        <v>2621400</v>
      </c>
    </row>
    <row r="34" spans="1:6" ht="17.45" customHeight="1" x14ac:dyDescent="0.25">
      <c r="A34" s="15" t="s">
        <v>241</v>
      </c>
      <c r="B34" s="139">
        <v>2130767.38</v>
      </c>
      <c r="C34" s="72">
        <v>2736481</v>
      </c>
      <c r="D34" s="72">
        <v>2521400</v>
      </c>
      <c r="E34" s="72">
        <v>2571400</v>
      </c>
      <c r="F34" s="72">
        <v>2621400</v>
      </c>
    </row>
    <row r="35" spans="1:6" ht="17.45" customHeight="1" x14ac:dyDescent="0.25">
      <c r="A35" s="23" t="s">
        <v>243</v>
      </c>
      <c r="B35" s="138">
        <f>B36</f>
        <v>2621.02</v>
      </c>
      <c r="C35" s="74">
        <f t="shared" ref="C35:F35" si="11">C36</f>
        <v>1319</v>
      </c>
      <c r="D35" s="74">
        <f t="shared" si="11"/>
        <v>250</v>
      </c>
      <c r="E35" s="74">
        <f t="shared" si="11"/>
        <v>250</v>
      </c>
      <c r="F35" s="74">
        <f t="shared" si="11"/>
        <v>250</v>
      </c>
    </row>
    <row r="36" spans="1:6" ht="17.45" customHeight="1" x14ac:dyDescent="0.25">
      <c r="A36" s="15" t="s">
        <v>244</v>
      </c>
      <c r="B36" s="139">
        <v>2621.02</v>
      </c>
      <c r="C36" s="72">
        <v>1319</v>
      </c>
      <c r="D36" s="72">
        <v>250</v>
      </c>
      <c r="E36" s="72">
        <v>250</v>
      </c>
      <c r="F36" s="72">
        <v>250</v>
      </c>
    </row>
    <row r="37" spans="1:6" ht="39" customHeight="1" x14ac:dyDescent="0.25">
      <c r="A37" s="23" t="s">
        <v>245</v>
      </c>
      <c r="B37" s="138">
        <f>B38</f>
        <v>501.52</v>
      </c>
      <c r="C37" s="74">
        <f t="shared" ref="C37:F37" si="12">C38</f>
        <v>915</v>
      </c>
      <c r="D37" s="74">
        <f t="shared" si="12"/>
        <v>602</v>
      </c>
      <c r="E37" s="74">
        <f t="shared" si="12"/>
        <v>602</v>
      </c>
      <c r="F37" s="74">
        <f t="shared" si="12"/>
        <v>602</v>
      </c>
    </row>
    <row r="38" spans="1:6" ht="43.5" customHeight="1" x14ac:dyDescent="0.25">
      <c r="A38" s="18" t="s">
        <v>246</v>
      </c>
      <c r="B38" s="139">
        <v>501.52</v>
      </c>
      <c r="C38" s="72">
        <v>915</v>
      </c>
      <c r="D38" s="72">
        <v>602</v>
      </c>
      <c r="E38" s="72">
        <v>602</v>
      </c>
      <c r="F38" s="72">
        <v>602</v>
      </c>
    </row>
    <row r="39" spans="1:6" ht="19.5" customHeight="1" x14ac:dyDescent="0.25">
      <c r="A39" s="23" t="s">
        <v>158</v>
      </c>
      <c r="B39" s="138">
        <f>B40</f>
        <v>27939.82</v>
      </c>
      <c r="C39" s="74">
        <f t="shared" ref="C39:F39" si="13">C40</f>
        <v>7769</v>
      </c>
      <c r="D39" s="74">
        <f t="shared" si="13"/>
        <v>2000</v>
      </c>
      <c r="E39" s="74">
        <f t="shared" si="13"/>
        <v>0</v>
      </c>
      <c r="F39" s="74">
        <f t="shared" si="13"/>
        <v>0</v>
      </c>
    </row>
    <row r="40" spans="1:6" ht="18" customHeight="1" x14ac:dyDescent="0.25">
      <c r="A40" s="18" t="s">
        <v>173</v>
      </c>
      <c r="B40" s="139">
        <f>SUM(B41:B45)</f>
        <v>27939.82</v>
      </c>
      <c r="C40" s="72">
        <f>SUM(C41:C45)</f>
        <v>7769</v>
      </c>
      <c r="D40" s="72">
        <f t="shared" ref="D40:F40" si="14">SUM(D41:D45)</f>
        <v>2000</v>
      </c>
      <c r="E40" s="72">
        <f t="shared" si="14"/>
        <v>0</v>
      </c>
      <c r="F40" s="72">
        <f t="shared" si="14"/>
        <v>0</v>
      </c>
    </row>
    <row r="41" spans="1:6" hidden="1" x14ac:dyDescent="0.25">
      <c r="A41" s="18" t="s">
        <v>202</v>
      </c>
      <c r="B41" s="139">
        <v>27939.82</v>
      </c>
      <c r="C41" s="72">
        <v>3609</v>
      </c>
      <c r="D41" s="72">
        <v>2000</v>
      </c>
      <c r="E41" s="72"/>
      <c r="F41" s="72"/>
    </row>
    <row r="42" spans="1:6" hidden="1" x14ac:dyDescent="0.25">
      <c r="A42" s="18" t="s">
        <v>203</v>
      </c>
      <c r="B42" s="139"/>
      <c r="C42" s="72">
        <v>8</v>
      </c>
      <c r="D42" s="72"/>
      <c r="E42" s="72"/>
      <c r="F42" s="72"/>
    </row>
    <row r="43" spans="1:6" hidden="1" x14ac:dyDescent="0.25">
      <c r="A43" s="18" t="s">
        <v>204</v>
      </c>
      <c r="B43" s="139"/>
      <c r="C43" s="72">
        <v>2462</v>
      </c>
      <c r="D43" s="72"/>
      <c r="E43" s="72"/>
      <c r="F43" s="72"/>
    </row>
    <row r="44" spans="1:6" hidden="1" x14ac:dyDescent="0.25">
      <c r="A44" s="18" t="s">
        <v>204</v>
      </c>
      <c r="B44" s="139"/>
      <c r="C44" s="72"/>
      <c r="D44" s="72"/>
      <c r="E44" s="72"/>
      <c r="F44" s="72"/>
    </row>
    <row r="45" spans="1:6" hidden="1" x14ac:dyDescent="0.25">
      <c r="A45" s="18" t="s">
        <v>205</v>
      </c>
      <c r="B45" s="139"/>
      <c r="C45" s="72">
        <v>1690</v>
      </c>
      <c r="D45" s="72"/>
      <c r="E45" s="72"/>
      <c r="F45" s="72"/>
    </row>
  </sheetData>
  <mergeCells count="1">
    <mergeCell ref="A1:F1"/>
  </mergeCells>
  <pageMargins left="0.7" right="0.7" top="0.75" bottom="0.75" header="0.3" footer="0.3"/>
  <pageSetup paperSize="9" scale="74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24.75" customHeight="1" x14ac:dyDescent="0.25">
      <c r="A1" s="236" t="s">
        <v>177</v>
      </c>
      <c r="B1" s="217"/>
      <c r="C1" s="217"/>
      <c r="D1" s="217"/>
      <c r="E1" s="217"/>
      <c r="F1" s="217"/>
    </row>
    <row r="2" spans="1:6" ht="18" x14ac:dyDescent="0.25">
      <c r="A2" s="5"/>
      <c r="B2" s="5"/>
      <c r="C2" s="5"/>
      <c r="D2" s="5"/>
      <c r="E2" s="6"/>
      <c r="F2" s="6"/>
    </row>
    <row r="3" spans="1:6" ht="25.5" x14ac:dyDescent="0.25">
      <c r="A3" s="211" t="s">
        <v>236</v>
      </c>
      <c r="B3" s="20" t="s">
        <v>212</v>
      </c>
      <c r="C3" s="21" t="s">
        <v>213</v>
      </c>
      <c r="D3" s="21" t="s">
        <v>214</v>
      </c>
      <c r="E3" s="21" t="s">
        <v>161</v>
      </c>
      <c r="F3" s="21" t="s">
        <v>216</v>
      </c>
    </row>
    <row r="4" spans="1:6" ht="15.75" customHeight="1" x14ac:dyDescent="0.25">
      <c r="A4" s="13" t="s">
        <v>16</v>
      </c>
      <c r="B4" s="133">
        <f>B9</f>
        <v>2446291.65</v>
      </c>
      <c r="C4" s="10">
        <f t="shared" ref="C4:F4" si="0">C9</f>
        <v>3150785</v>
      </c>
      <c r="D4" s="10">
        <f t="shared" si="0"/>
        <v>2793833</v>
      </c>
      <c r="E4" s="10">
        <f t="shared" si="0"/>
        <v>2831833</v>
      </c>
      <c r="F4" s="10">
        <f t="shared" si="0"/>
        <v>2881833</v>
      </c>
    </row>
    <row r="5" spans="1:6" ht="15.75" hidden="1" customHeight="1" x14ac:dyDescent="0.25">
      <c r="A5" s="13" t="s">
        <v>42</v>
      </c>
      <c r="B5" s="133"/>
      <c r="C5" s="11"/>
      <c r="D5" s="11"/>
      <c r="E5" s="11"/>
      <c r="F5" s="11"/>
    </row>
    <row r="6" spans="1:6" hidden="1" x14ac:dyDescent="0.25">
      <c r="A6" s="18" t="s">
        <v>43</v>
      </c>
      <c r="B6" s="133"/>
      <c r="C6" s="11"/>
      <c r="D6" s="11"/>
      <c r="E6" s="11"/>
      <c r="F6" s="11"/>
    </row>
    <row r="7" spans="1:6" hidden="1" x14ac:dyDescent="0.25">
      <c r="A7" s="13" t="s">
        <v>44</v>
      </c>
      <c r="B7" s="133"/>
      <c r="C7" s="11"/>
      <c r="D7" s="11"/>
      <c r="E7" s="11"/>
      <c r="F7" s="12"/>
    </row>
    <row r="8" spans="1:6" hidden="1" x14ac:dyDescent="0.25">
      <c r="A8" s="19" t="s">
        <v>45</v>
      </c>
      <c r="B8" s="133"/>
      <c r="C8" s="11"/>
      <c r="D8" s="11"/>
      <c r="E8" s="11"/>
      <c r="F8" s="12"/>
    </row>
    <row r="9" spans="1:6" x14ac:dyDescent="0.25">
      <c r="A9" s="13" t="s">
        <v>46</v>
      </c>
      <c r="B9" s="133">
        <f>B10</f>
        <v>2446291.65</v>
      </c>
      <c r="C9" s="10">
        <f t="shared" ref="C9:F9" si="1">C10</f>
        <v>3150785</v>
      </c>
      <c r="D9" s="10">
        <f t="shared" si="1"/>
        <v>2793833</v>
      </c>
      <c r="E9" s="10">
        <f t="shared" si="1"/>
        <v>2831833</v>
      </c>
      <c r="F9" s="10">
        <f t="shared" si="1"/>
        <v>2881833</v>
      </c>
    </row>
    <row r="10" spans="1:6" x14ac:dyDescent="0.25">
      <c r="A10" s="19" t="s">
        <v>47</v>
      </c>
      <c r="B10" s="133">
        <v>2446291.65</v>
      </c>
      <c r="C10" s="11">
        <v>3150785</v>
      </c>
      <c r="D10" s="11">
        <v>2793833</v>
      </c>
      <c r="E10" s="11">
        <v>2831833</v>
      </c>
      <c r="F10" s="12">
        <v>2881833</v>
      </c>
    </row>
  </sheetData>
  <mergeCells count="1">
    <mergeCell ref="A1:F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7"/>
  <sheetViews>
    <sheetView topLeftCell="A7" workbookViewId="0">
      <selection activeCell="F34" sqref="F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18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5.75" x14ac:dyDescent="0.25">
      <c r="A2" s="216" t="s">
        <v>178</v>
      </c>
      <c r="B2" s="216"/>
      <c r="C2" s="216"/>
      <c r="D2" s="216"/>
      <c r="E2" s="216"/>
      <c r="F2" s="216"/>
      <c r="G2" s="216"/>
      <c r="H2" s="218"/>
      <c r="I2" s="218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18" customHeight="1" x14ac:dyDescent="0.25">
      <c r="A4" s="216" t="s">
        <v>164</v>
      </c>
      <c r="B4" s="217"/>
      <c r="C4" s="217"/>
      <c r="D4" s="217"/>
      <c r="E4" s="217"/>
      <c r="F4" s="217"/>
      <c r="G4" s="217"/>
      <c r="H4" s="217"/>
      <c r="I4" s="217"/>
    </row>
    <row r="5" spans="1:9" ht="18" x14ac:dyDescent="0.25">
      <c r="A5" s="5"/>
      <c r="B5" s="5"/>
      <c r="C5" s="5"/>
      <c r="D5" s="5"/>
      <c r="E5" s="5"/>
      <c r="F5" s="5"/>
      <c r="G5" s="5"/>
      <c r="H5" s="6"/>
      <c r="I5" s="6"/>
    </row>
    <row r="6" spans="1:9" ht="25.5" x14ac:dyDescent="0.25">
      <c r="A6" s="21" t="s">
        <v>7</v>
      </c>
      <c r="B6" s="20" t="s">
        <v>8</v>
      </c>
      <c r="C6" s="20" t="s">
        <v>9</v>
      </c>
      <c r="D6" s="20" t="s">
        <v>33</v>
      </c>
      <c r="E6" s="20" t="s">
        <v>212</v>
      </c>
      <c r="F6" s="21" t="s">
        <v>213</v>
      </c>
      <c r="G6" s="21" t="s">
        <v>214</v>
      </c>
      <c r="H6" s="21" t="s">
        <v>161</v>
      </c>
      <c r="I6" s="21" t="s">
        <v>216</v>
      </c>
    </row>
    <row r="7" spans="1:9" s="70" customFormat="1" x14ac:dyDescent="0.25">
      <c r="A7" s="69"/>
      <c r="B7" s="65"/>
      <c r="C7" s="65"/>
      <c r="D7" s="65" t="s">
        <v>179</v>
      </c>
      <c r="E7" s="65">
        <v>0</v>
      </c>
      <c r="F7" s="69">
        <v>0</v>
      </c>
      <c r="G7" s="69">
        <v>0</v>
      </c>
      <c r="H7" s="69">
        <v>0</v>
      </c>
      <c r="I7" s="69">
        <v>0</v>
      </c>
    </row>
    <row r="8" spans="1:9" ht="25.5" x14ac:dyDescent="0.25">
      <c r="A8" s="13">
        <v>8</v>
      </c>
      <c r="B8" s="13"/>
      <c r="C8" s="13"/>
      <c r="D8" s="13" t="s">
        <v>17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24</v>
      </c>
      <c r="E9" s="10"/>
      <c r="F9" s="11"/>
      <c r="G9" s="11"/>
      <c r="H9" s="11"/>
      <c r="I9" s="11"/>
    </row>
    <row r="10" spans="1:9" x14ac:dyDescent="0.25">
      <c r="A10" s="14"/>
      <c r="B10" s="14"/>
      <c r="C10" s="15"/>
      <c r="D10" s="18"/>
      <c r="E10" s="10"/>
      <c r="F10" s="11"/>
      <c r="G10" s="11"/>
      <c r="H10" s="11"/>
      <c r="I10" s="11"/>
    </row>
    <row r="11" spans="1:9" x14ac:dyDescent="0.25">
      <c r="A11" s="14"/>
      <c r="B11" s="14"/>
      <c r="C11" s="15"/>
      <c r="D11" s="68" t="s">
        <v>180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6">
        <v>5</v>
      </c>
      <c r="B12" s="16"/>
      <c r="C12" s="16"/>
      <c r="D12" s="23" t="s">
        <v>18</v>
      </c>
      <c r="E12" s="10">
        <v>0</v>
      </c>
      <c r="F12" s="11">
        <v>0</v>
      </c>
      <c r="G12" s="11">
        <v>0</v>
      </c>
      <c r="H12" s="11">
        <v>0</v>
      </c>
      <c r="I12" s="11">
        <v>0</v>
      </c>
    </row>
    <row r="13" spans="1:9" ht="25.5" x14ac:dyDescent="0.25">
      <c r="A13" s="17"/>
      <c r="B13" s="17">
        <v>54</v>
      </c>
      <c r="C13" s="17"/>
      <c r="D13" s="24" t="s">
        <v>25</v>
      </c>
      <c r="E13" s="10"/>
      <c r="F13" s="11"/>
      <c r="G13" s="11"/>
      <c r="H13" s="11"/>
      <c r="I13" s="12"/>
    </row>
    <row r="16" spans="1:9" ht="15.75" customHeight="1" x14ac:dyDescent="0.25">
      <c r="A16" s="216" t="s">
        <v>165</v>
      </c>
      <c r="B16" s="217"/>
      <c r="C16" s="217"/>
      <c r="D16" s="217"/>
      <c r="E16" s="217"/>
      <c r="F16" s="217"/>
      <c r="G16" s="217"/>
      <c r="H16" s="217"/>
      <c r="I16" s="217"/>
    </row>
    <row r="17" spans="1:9" ht="18" x14ac:dyDescent="0.25">
      <c r="A17" s="5"/>
      <c r="B17" s="5"/>
      <c r="C17" s="5"/>
      <c r="D17" s="5"/>
      <c r="E17" s="5"/>
      <c r="F17" s="5"/>
      <c r="G17" s="5"/>
      <c r="H17" s="6"/>
      <c r="I17" s="6"/>
    </row>
    <row r="18" spans="1:9" ht="25.5" x14ac:dyDescent="0.25">
      <c r="A18" s="21" t="s">
        <v>7</v>
      </c>
      <c r="B18" s="20" t="s">
        <v>8</v>
      </c>
      <c r="C18" s="20" t="s">
        <v>9</v>
      </c>
      <c r="D18" s="20" t="s">
        <v>33</v>
      </c>
      <c r="E18" s="20" t="s">
        <v>212</v>
      </c>
      <c r="F18" s="21" t="s">
        <v>213</v>
      </c>
      <c r="G18" s="21" t="s">
        <v>214</v>
      </c>
      <c r="H18" s="21" t="s">
        <v>161</v>
      </c>
      <c r="I18" s="21" t="s">
        <v>216</v>
      </c>
    </row>
    <row r="19" spans="1:9" x14ac:dyDescent="0.25">
      <c r="A19" s="69"/>
      <c r="B19" s="65"/>
      <c r="C19" s="65"/>
      <c r="D19" s="65" t="s">
        <v>179</v>
      </c>
      <c r="E19" s="65">
        <v>0</v>
      </c>
      <c r="F19" s="69">
        <v>0</v>
      </c>
      <c r="G19" s="69">
        <v>0</v>
      </c>
      <c r="H19" s="69">
        <v>0</v>
      </c>
      <c r="I19" s="69">
        <v>0</v>
      </c>
    </row>
    <row r="20" spans="1:9" x14ac:dyDescent="0.25">
      <c r="A20" s="193" t="s">
        <v>249</v>
      </c>
      <c r="B20" s="13"/>
      <c r="C20" s="13"/>
      <c r="D20" s="13" t="s">
        <v>181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</row>
    <row r="21" spans="1:9" ht="25.5" x14ac:dyDescent="0.25">
      <c r="A21" s="13">
        <v>82</v>
      </c>
      <c r="B21" s="17"/>
      <c r="C21" s="17"/>
      <c r="D21" s="17" t="s">
        <v>182</v>
      </c>
      <c r="E21" s="10"/>
      <c r="F21" s="11"/>
      <c r="G21" s="11"/>
      <c r="H21" s="11"/>
      <c r="I21" s="11"/>
    </row>
    <row r="22" spans="1:9" x14ac:dyDescent="0.25">
      <c r="A22" s="14"/>
      <c r="B22" s="14"/>
      <c r="C22" s="15"/>
      <c r="D22" s="18"/>
      <c r="E22" s="10"/>
      <c r="F22" s="11"/>
      <c r="G22" s="11"/>
      <c r="H22" s="11"/>
      <c r="I22" s="11"/>
    </row>
    <row r="23" spans="1:9" x14ac:dyDescent="0.25">
      <c r="A23" s="14"/>
      <c r="B23" s="14"/>
      <c r="C23" s="15"/>
      <c r="D23" s="68" t="s">
        <v>180</v>
      </c>
      <c r="E23" s="10">
        <v>0</v>
      </c>
      <c r="F23" s="11">
        <v>0</v>
      </c>
      <c r="G23" s="11">
        <v>0</v>
      </c>
      <c r="H23" s="11">
        <v>0</v>
      </c>
      <c r="I23" s="11">
        <v>0</v>
      </c>
    </row>
    <row r="24" spans="1:9" x14ac:dyDescent="0.25">
      <c r="A24" s="16">
        <v>1</v>
      </c>
      <c r="B24" s="16"/>
      <c r="C24" s="16"/>
      <c r="D24" s="23" t="s">
        <v>183</v>
      </c>
      <c r="E24" s="10">
        <v>0</v>
      </c>
      <c r="F24" s="11">
        <v>0</v>
      </c>
      <c r="G24" s="11">
        <v>0</v>
      </c>
      <c r="H24" s="11">
        <v>0</v>
      </c>
      <c r="I24" s="11">
        <v>0</v>
      </c>
    </row>
    <row r="25" spans="1:9" x14ac:dyDescent="0.25">
      <c r="A25" s="17">
        <v>11</v>
      </c>
      <c r="B25" s="17"/>
      <c r="C25" s="17"/>
      <c r="D25" s="24" t="s">
        <v>184</v>
      </c>
      <c r="E25" s="10"/>
      <c r="F25" s="11"/>
      <c r="G25" s="11"/>
      <c r="H25" s="11"/>
      <c r="I25" s="12"/>
    </row>
    <row r="26" spans="1:9" x14ac:dyDescent="0.25">
      <c r="A26" s="194" t="s">
        <v>250</v>
      </c>
      <c r="B26" s="16"/>
      <c r="C26" s="16"/>
      <c r="D26" s="23" t="s">
        <v>26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</row>
    <row r="27" spans="1:9" x14ac:dyDescent="0.25">
      <c r="A27" s="17">
        <v>32</v>
      </c>
      <c r="B27" s="17"/>
      <c r="C27" s="17"/>
      <c r="D27" s="24" t="s">
        <v>185</v>
      </c>
      <c r="E27" s="10"/>
      <c r="F27" s="11"/>
      <c r="G27" s="11"/>
      <c r="H27" s="11"/>
      <c r="I27" s="12"/>
    </row>
  </sheetData>
  <mergeCells count="3">
    <mergeCell ref="A2:I2"/>
    <mergeCell ref="A4:I4"/>
    <mergeCell ref="A16:I16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14"/>
  <sheetViews>
    <sheetView tabSelected="1" topLeftCell="A284" workbookViewId="0">
      <selection activeCell="D311" sqref="D311"/>
    </sheetView>
  </sheetViews>
  <sheetFormatPr defaultRowHeight="15" x14ac:dyDescent="0.25"/>
  <cols>
    <col min="1" max="1" width="8.140625" customWidth="1"/>
    <col min="2" max="2" width="10.5703125" customWidth="1"/>
    <col min="3" max="3" width="7" customWidth="1"/>
    <col min="4" max="4" width="37.28515625" customWidth="1"/>
    <col min="5" max="5" width="21.140625" customWidth="1"/>
    <col min="6" max="6" width="20.5703125" customWidth="1"/>
    <col min="7" max="7" width="21.7109375" customWidth="1"/>
    <col min="8" max="8" width="21.7109375" style="118" customWidth="1"/>
    <col min="9" max="9" width="20.7109375" customWidth="1"/>
  </cols>
  <sheetData>
    <row r="1" spans="1:9" ht="31.5" customHeight="1" x14ac:dyDescent="0.25">
      <c r="A1" s="216" t="s">
        <v>19</v>
      </c>
      <c r="B1" s="217"/>
      <c r="C1" s="217"/>
      <c r="D1" s="217"/>
      <c r="E1" s="217"/>
      <c r="F1" s="217"/>
      <c r="G1" s="217"/>
      <c r="H1" s="217"/>
      <c r="I1" s="217"/>
    </row>
    <row r="2" spans="1:9" ht="31.5" customHeight="1" x14ac:dyDescent="0.25">
      <c r="A2" s="5"/>
      <c r="B2" s="5"/>
      <c r="C2" s="5"/>
      <c r="D2" s="5"/>
      <c r="E2" s="5"/>
      <c r="F2" s="5"/>
      <c r="G2" s="5"/>
      <c r="H2" s="113"/>
      <c r="I2" s="6"/>
    </row>
    <row r="3" spans="1:9" ht="28.5" customHeight="1" x14ac:dyDescent="0.25">
      <c r="A3" s="243" t="s">
        <v>21</v>
      </c>
      <c r="B3" s="244"/>
      <c r="C3" s="245"/>
      <c r="D3" s="120" t="s">
        <v>22</v>
      </c>
      <c r="E3" s="20" t="s">
        <v>212</v>
      </c>
      <c r="F3" s="21" t="s">
        <v>213</v>
      </c>
      <c r="G3" s="21" t="s">
        <v>214</v>
      </c>
      <c r="H3" s="21" t="s">
        <v>161</v>
      </c>
      <c r="I3" s="21" t="s">
        <v>216</v>
      </c>
    </row>
    <row r="4" spans="1:9" ht="24.75" customHeight="1" x14ac:dyDescent="0.25">
      <c r="A4" s="198" t="s">
        <v>186</v>
      </c>
      <c r="B4" s="199" t="s">
        <v>188</v>
      </c>
      <c r="C4" s="200"/>
      <c r="D4" s="201" t="s">
        <v>191</v>
      </c>
      <c r="E4" s="195"/>
      <c r="F4" s="196"/>
      <c r="G4" s="196"/>
      <c r="H4" s="197"/>
      <c r="I4" s="197"/>
    </row>
    <row r="5" spans="1:9" ht="15" customHeight="1" x14ac:dyDescent="0.25">
      <c r="A5" s="198" t="s">
        <v>187</v>
      </c>
      <c r="B5" s="199" t="s">
        <v>189</v>
      </c>
      <c r="C5" s="200"/>
      <c r="D5" s="201" t="s">
        <v>190</v>
      </c>
      <c r="E5" s="195"/>
      <c r="F5" s="196"/>
      <c r="G5" s="196"/>
      <c r="H5" s="197"/>
      <c r="I5" s="197"/>
    </row>
    <row r="6" spans="1:9" ht="20.100000000000001" customHeight="1" x14ac:dyDescent="0.25">
      <c r="A6" s="198" t="s">
        <v>192</v>
      </c>
      <c r="B6" s="202">
        <v>15866</v>
      </c>
      <c r="C6" s="161"/>
      <c r="D6" s="89" t="s">
        <v>194</v>
      </c>
      <c r="E6" s="89"/>
      <c r="F6" s="4"/>
      <c r="G6" s="4"/>
      <c r="H6" s="162"/>
      <c r="I6" s="162"/>
    </row>
    <row r="7" spans="1:9" ht="20.100000000000001" customHeight="1" x14ac:dyDescent="0.25">
      <c r="A7" s="163"/>
      <c r="B7" s="164"/>
      <c r="C7" s="165"/>
      <c r="D7" s="166" t="s">
        <v>166</v>
      </c>
      <c r="E7" s="170">
        <f>SUM(E8:E16)</f>
        <v>2446291.65</v>
      </c>
      <c r="F7" s="167">
        <f>SUM(F8:F16)</f>
        <v>3150785</v>
      </c>
      <c r="G7" s="167">
        <f t="shared" ref="G7:I7" si="0">SUM(G8:G16)</f>
        <v>2793833</v>
      </c>
      <c r="H7" s="167">
        <f t="shared" si="0"/>
        <v>2831833</v>
      </c>
      <c r="I7" s="167">
        <f t="shared" si="0"/>
        <v>2881833</v>
      </c>
    </row>
    <row r="8" spans="1:9" ht="25.5" customHeight="1" x14ac:dyDescent="0.25">
      <c r="A8" s="88"/>
      <c r="B8" s="160" t="s">
        <v>219</v>
      </c>
      <c r="C8" s="161"/>
      <c r="D8" s="89" t="s">
        <v>121</v>
      </c>
      <c r="E8" s="169">
        <v>166546</v>
      </c>
      <c r="F8" s="168">
        <v>182066</v>
      </c>
      <c r="G8" s="168">
        <v>182066</v>
      </c>
      <c r="H8" s="171">
        <v>182066</v>
      </c>
      <c r="I8" s="171">
        <v>182066</v>
      </c>
    </row>
    <row r="9" spans="1:9" ht="20.100000000000001" customHeight="1" x14ac:dyDescent="0.25">
      <c r="A9" s="88"/>
      <c r="B9" s="160" t="s">
        <v>199</v>
      </c>
      <c r="C9" s="161"/>
      <c r="D9" s="89" t="s">
        <v>167</v>
      </c>
      <c r="E9" s="169">
        <v>91418.43</v>
      </c>
      <c r="F9" s="168">
        <v>197120</v>
      </c>
      <c r="G9" s="168">
        <v>82500</v>
      </c>
      <c r="H9" s="171">
        <v>72500</v>
      </c>
      <c r="I9" s="171">
        <v>72500</v>
      </c>
    </row>
    <row r="10" spans="1:9" ht="20.100000000000001" customHeight="1" x14ac:dyDescent="0.25">
      <c r="A10" s="88"/>
      <c r="B10" s="160" t="s">
        <v>200</v>
      </c>
      <c r="C10" s="161"/>
      <c r="D10" s="89" t="s">
        <v>168</v>
      </c>
      <c r="E10" s="169">
        <v>15.83</v>
      </c>
      <c r="F10" s="168">
        <v>15</v>
      </c>
      <c r="G10" s="168">
        <v>15</v>
      </c>
      <c r="H10" s="171">
        <v>15</v>
      </c>
      <c r="I10" s="171">
        <v>15</v>
      </c>
    </row>
    <row r="11" spans="1:9" ht="20.100000000000001" customHeight="1" x14ac:dyDescent="0.25">
      <c r="A11" s="88"/>
      <c r="B11" s="160" t="s">
        <v>220</v>
      </c>
      <c r="C11" s="161"/>
      <c r="D11" s="89" t="s">
        <v>26</v>
      </c>
      <c r="E11" s="169">
        <v>4979.33</v>
      </c>
      <c r="F11" s="168">
        <v>5000</v>
      </c>
      <c r="G11" s="168">
        <v>5000</v>
      </c>
      <c r="H11" s="171">
        <v>5000</v>
      </c>
      <c r="I11" s="171">
        <v>5000</v>
      </c>
    </row>
    <row r="12" spans="1:9" ht="20.100000000000001" customHeight="1" x14ac:dyDescent="0.25">
      <c r="A12" s="88"/>
      <c r="B12" s="160" t="s">
        <v>221</v>
      </c>
      <c r="C12" s="161"/>
      <c r="D12" s="89" t="s">
        <v>48</v>
      </c>
      <c r="E12" s="169">
        <v>21502.32</v>
      </c>
      <c r="F12" s="168">
        <v>20100</v>
      </c>
      <c r="G12" s="168">
        <v>0</v>
      </c>
      <c r="H12" s="171">
        <v>0</v>
      </c>
      <c r="I12" s="171">
        <v>0</v>
      </c>
    </row>
    <row r="13" spans="1:9" ht="20.100000000000001" customHeight="1" x14ac:dyDescent="0.25">
      <c r="A13" s="88"/>
      <c r="B13" s="160" t="s">
        <v>222</v>
      </c>
      <c r="C13" s="161"/>
      <c r="D13" s="89" t="s">
        <v>50</v>
      </c>
      <c r="E13" s="169">
        <v>2130767.38</v>
      </c>
      <c r="F13" s="168">
        <v>2736481</v>
      </c>
      <c r="G13" s="168">
        <v>2521400</v>
      </c>
      <c r="H13" s="171">
        <v>2571400</v>
      </c>
      <c r="I13" s="171">
        <v>2621400</v>
      </c>
    </row>
    <row r="14" spans="1:9" ht="20.100000000000001" customHeight="1" x14ac:dyDescent="0.25">
      <c r="A14" s="88"/>
      <c r="B14" s="160" t="s">
        <v>223</v>
      </c>
      <c r="C14" s="161"/>
      <c r="D14" s="89" t="s">
        <v>49</v>
      </c>
      <c r="E14" s="169">
        <v>2621.02</v>
      </c>
      <c r="F14" s="168">
        <v>1319</v>
      </c>
      <c r="G14" s="168">
        <v>250</v>
      </c>
      <c r="H14" s="171">
        <v>250</v>
      </c>
      <c r="I14" s="171">
        <v>250</v>
      </c>
    </row>
    <row r="15" spans="1:9" ht="27" customHeight="1" x14ac:dyDescent="0.25">
      <c r="A15" s="88"/>
      <c r="B15" s="160" t="s">
        <v>224</v>
      </c>
      <c r="C15" s="161"/>
      <c r="D15" s="89" t="s">
        <v>51</v>
      </c>
      <c r="E15" s="169">
        <v>501.52</v>
      </c>
      <c r="F15" s="168">
        <v>915</v>
      </c>
      <c r="G15" s="168">
        <v>602</v>
      </c>
      <c r="H15" s="171">
        <v>602</v>
      </c>
      <c r="I15" s="171">
        <v>602</v>
      </c>
    </row>
    <row r="16" spans="1:9" ht="20.100000000000001" customHeight="1" x14ac:dyDescent="0.25">
      <c r="A16" s="88"/>
      <c r="B16" s="160" t="s">
        <v>201</v>
      </c>
      <c r="C16" s="161"/>
      <c r="D16" s="89" t="s">
        <v>169</v>
      </c>
      <c r="E16" s="169">
        <v>27939.82</v>
      </c>
      <c r="F16" s="168">
        <v>7769</v>
      </c>
      <c r="G16" s="168">
        <v>2000</v>
      </c>
      <c r="H16" s="171">
        <v>0</v>
      </c>
      <c r="I16" s="171">
        <v>0</v>
      </c>
    </row>
    <row r="17" spans="1:9" ht="12" customHeight="1" x14ac:dyDescent="0.25">
      <c r="A17" s="88"/>
      <c r="B17" s="160"/>
      <c r="C17" s="161"/>
      <c r="D17" s="89"/>
      <c r="E17" s="169"/>
      <c r="F17" s="172"/>
      <c r="G17" s="172"/>
      <c r="H17" s="173"/>
      <c r="I17" s="173"/>
    </row>
    <row r="18" spans="1:9" ht="24" customHeight="1" x14ac:dyDescent="0.25">
      <c r="A18" s="237" t="s">
        <v>69</v>
      </c>
      <c r="B18" s="238"/>
      <c r="C18" s="239"/>
      <c r="D18" s="65" t="s">
        <v>120</v>
      </c>
      <c r="E18" s="135">
        <f>E19+E57+E236</f>
        <v>2446291.65</v>
      </c>
      <c r="F18" s="43">
        <f>F19+F57+F236</f>
        <v>3150785</v>
      </c>
      <c r="G18" s="43">
        <f>G19+G57+G236</f>
        <v>2793833</v>
      </c>
      <c r="H18" s="43">
        <f>H19+H57+H236</f>
        <v>2831833</v>
      </c>
      <c r="I18" s="43">
        <f>I19+I57+I236</f>
        <v>2881833</v>
      </c>
    </row>
    <row r="19" spans="1:9" ht="33.75" customHeight="1" x14ac:dyDescent="0.25">
      <c r="A19" s="240" t="s">
        <v>118</v>
      </c>
      <c r="B19" s="241"/>
      <c r="C19" s="242"/>
      <c r="D19" s="77" t="s">
        <v>193</v>
      </c>
      <c r="E19" s="141">
        <f>E20</f>
        <v>159245.99999999997</v>
      </c>
      <c r="F19" s="78">
        <f t="shared" ref="F19:I19" si="1">F20</f>
        <v>161066</v>
      </c>
      <c r="G19" s="78">
        <f t="shared" si="1"/>
        <v>161066</v>
      </c>
      <c r="H19" s="78">
        <f t="shared" si="1"/>
        <v>161066</v>
      </c>
      <c r="I19" s="78">
        <f t="shared" si="1"/>
        <v>161066</v>
      </c>
    </row>
    <row r="20" spans="1:9" ht="27" customHeight="1" x14ac:dyDescent="0.25">
      <c r="A20" s="246" t="s">
        <v>225</v>
      </c>
      <c r="B20" s="247"/>
      <c r="C20" s="248"/>
      <c r="D20" s="79" t="s">
        <v>121</v>
      </c>
      <c r="E20" s="142">
        <f>E21</f>
        <v>159245.99999999997</v>
      </c>
      <c r="F20" s="53">
        <f t="shared" ref="F20:I20" si="2">F21</f>
        <v>161066</v>
      </c>
      <c r="G20" s="53">
        <f t="shared" si="2"/>
        <v>161066</v>
      </c>
      <c r="H20" s="53">
        <f t="shared" si="2"/>
        <v>161066</v>
      </c>
      <c r="I20" s="53">
        <f t="shared" si="2"/>
        <v>161066</v>
      </c>
    </row>
    <row r="21" spans="1:9" ht="20.100000000000001" customHeight="1" x14ac:dyDescent="0.25">
      <c r="A21" s="80"/>
      <c r="B21" s="81">
        <v>3</v>
      </c>
      <c r="C21" s="65"/>
      <c r="D21" s="65" t="s">
        <v>13</v>
      </c>
      <c r="E21" s="135">
        <f>E22+E51</f>
        <v>159245.99999999997</v>
      </c>
      <c r="F21" s="43">
        <f>F22+F51</f>
        <v>161066</v>
      </c>
      <c r="G21" s="43">
        <f>G22+G51</f>
        <v>161066</v>
      </c>
      <c r="H21" s="43">
        <f>H22+H51</f>
        <v>161066</v>
      </c>
      <c r="I21" s="43">
        <f>I22+I51</f>
        <v>161066</v>
      </c>
    </row>
    <row r="22" spans="1:9" ht="20.100000000000001" customHeight="1" x14ac:dyDescent="0.25">
      <c r="A22" s="14"/>
      <c r="B22" s="25">
        <v>32</v>
      </c>
      <c r="C22" s="45"/>
      <c r="D22" s="65" t="s">
        <v>23</v>
      </c>
      <c r="E22" s="135">
        <f>E23+E28+E34+E44</f>
        <v>158445.99999999997</v>
      </c>
      <c r="F22" s="43">
        <f>F23+F28+F34+F44</f>
        <v>160296</v>
      </c>
      <c r="G22" s="43">
        <f>G23+G28+G34+G44</f>
        <v>160296</v>
      </c>
      <c r="H22" s="43">
        <v>160296</v>
      </c>
      <c r="I22" s="82">
        <v>160296</v>
      </c>
    </row>
    <row r="23" spans="1:9" ht="20.100000000000001" hidden="1" customHeight="1" x14ac:dyDescent="0.25">
      <c r="A23" s="25"/>
      <c r="B23" s="25">
        <v>321</v>
      </c>
      <c r="C23" s="25"/>
      <c r="D23" s="112" t="s">
        <v>77</v>
      </c>
      <c r="E23" s="135">
        <f>SUM(E24:E27)</f>
        <v>11513.43</v>
      </c>
      <c r="F23" s="43">
        <f t="shared" ref="F23:H23" si="3">SUM(F24:F27)</f>
        <v>13000</v>
      </c>
      <c r="G23" s="43">
        <f t="shared" si="3"/>
        <v>13000</v>
      </c>
      <c r="H23" s="43">
        <f t="shared" si="3"/>
        <v>0</v>
      </c>
      <c r="I23" s="82">
        <v>0</v>
      </c>
    </row>
    <row r="24" spans="1:9" ht="20.100000000000001" hidden="1" customHeight="1" x14ac:dyDescent="0.25">
      <c r="A24" s="14"/>
      <c r="B24" s="14">
        <v>3211</v>
      </c>
      <c r="C24" s="14"/>
      <c r="D24" s="18" t="s">
        <v>78</v>
      </c>
      <c r="E24" s="133">
        <v>10031.93</v>
      </c>
      <c r="F24" s="11">
        <v>10500</v>
      </c>
      <c r="G24" s="11">
        <v>10500</v>
      </c>
      <c r="H24" s="11">
        <v>0</v>
      </c>
      <c r="I24" s="83">
        <v>0</v>
      </c>
    </row>
    <row r="25" spans="1:9" ht="25.5" hidden="1" customHeight="1" x14ac:dyDescent="0.25">
      <c r="A25" s="14"/>
      <c r="B25" s="14">
        <v>3212</v>
      </c>
      <c r="C25" s="14"/>
      <c r="D25" s="18" t="s">
        <v>127</v>
      </c>
      <c r="E25" s="133">
        <v>0</v>
      </c>
      <c r="F25" s="11">
        <v>0</v>
      </c>
      <c r="G25" s="11">
        <v>0</v>
      </c>
      <c r="H25" s="11">
        <v>0</v>
      </c>
      <c r="I25" s="83">
        <f t="shared" ref="I25:I49" si="4">H25-G25</f>
        <v>0</v>
      </c>
    </row>
    <row r="26" spans="1:9" ht="20.100000000000001" hidden="1" customHeight="1" x14ac:dyDescent="0.25">
      <c r="A26" s="14"/>
      <c r="B26" s="14">
        <v>3213</v>
      </c>
      <c r="C26" s="14"/>
      <c r="D26" s="18" t="s">
        <v>79</v>
      </c>
      <c r="E26" s="133">
        <v>215</v>
      </c>
      <c r="F26" s="11">
        <v>1000</v>
      </c>
      <c r="G26" s="11">
        <v>1000</v>
      </c>
      <c r="H26" s="11">
        <v>0</v>
      </c>
      <c r="I26" s="83">
        <v>0</v>
      </c>
    </row>
    <row r="27" spans="1:9" ht="20.100000000000001" hidden="1" customHeight="1" x14ac:dyDescent="0.25">
      <c r="A27" s="14"/>
      <c r="B27" s="14">
        <v>3214</v>
      </c>
      <c r="C27" s="14"/>
      <c r="D27" s="18" t="s">
        <v>112</v>
      </c>
      <c r="E27" s="133">
        <v>1266.5</v>
      </c>
      <c r="F27" s="11">
        <v>1500</v>
      </c>
      <c r="G27" s="11">
        <v>1500</v>
      </c>
      <c r="H27" s="11">
        <v>0</v>
      </c>
      <c r="I27" s="83">
        <v>0</v>
      </c>
    </row>
    <row r="28" spans="1:9" ht="20.100000000000001" hidden="1" customHeight="1" x14ac:dyDescent="0.25">
      <c r="A28" s="25"/>
      <c r="B28" s="25">
        <v>322</v>
      </c>
      <c r="C28" s="25"/>
      <c r="D28" s="112" t="s">
        <v>80</v>
      </c>
      <c r="E28" s="135">
        <f>SUM(E29:E33)</f>
        <v>57597.159999999996</v>
      </c>
      <c r="F28" s="43">
        <f>SUM(F29:F33)</f>
        <v>66586</v>
      </c>
      <c r="G28" s="43">
        <f>SUM(G29:G33)</f>
        <v>65500</v>
      </c>
      <c r="H28" s="43">
        <f>SUM(H29:H33)</f>
        <v>0</v>
      </c>
      <c r="I28" s="82">
        <v>0</v>
      </c>
    </row>
    <row r="29" spans="1:9" ht="20.100000000000001" hidden="1" customHeight="1" x14ac:dyDescent="0.25">
      <c r="A29" s="14"/>
      <c r="B29" s="14">
        <v>3221</v>
      </c>
      <c r="C29" s="14"/>
      <c r="D29" s="18" t="s">
        <v>113</v>
      </c>
      <c r="E29" s="133">
        <v>17596.419999999998</v>
      </c>
      <c r="F29" s="11">
        <v>13000</v>
      </c>
      <c r="G29" s="11">
        <v>13000</v>
      </c>
      <c r="H29" s="11">
        <v>0</v>
      </c>
      <c r="I29" s="83">
        <v>0</v>
      </c>
    </row>
    <row r="30" spans="1:9" ht="20.100000000000001" hidden="1" customHeight="1" x14ac:dyDescent="0.25">
      <c r="A30" s="14"/>
      <c r="B30" s="14">
        <v>3223</v>
      </c>
      <c r="C30" s="14"/>
      <c r="D30" s="18" t="s">
        <v>82</v>
      </c>
      <c r="E30" s="133">
        <v>36446.97</v>
      </c>
      <c r="F30" s="11">
        <v>44586</v>
      </c>
      <c r="G30" s="11">
        <v>45000</v>
      </c>
      <c r="H30" s="11">
        <v>0</v>
      </c>
      <c r="I30" s="83">
        <v>0</v>
      </c>
    </row>
    <row r="31" spans="1:9" ht="25.5" hidden="1" customHeight="1" x14ac:dyDescent="0.25">
      <c r="A31" s="14"/>
      <c r="B31" s="14">
        <v>3224</v>
      </c>
      <c r="C31" s="14"/>
      <c r="D31" s="18" t="s">
        <v>125</v>
      </c>
      <c r="E31" s="133">
        <v>1993.95</v>
      </c>
      <c r="F31" s="11">
        <v>4500</v>
      </c>
      <c r="G31" s="11">
        <v>4000</v>
      </c>
      <c r="H31" s="11">
        <v>0</v>
      </c>
      <c r="I31" s="83">
        <v>0</v>
      </c>
    </row>
    <row r="32" spans="1:9" ht="20.100000000000001" hidden="1" customHeight="1" x14ac:dyDescent="0.25">
      <c r="A32" s="14"/>
      <c r="B32" s="14">
        <v>3225</v>
      </c>
      <c r="C32" s="14"/>
      <c r="D32" s="18" t="s">
        <v>83</v>
      </c>
      <c r="E32" s="133">
        <v>1188.72</v>
      </c>
      <c r="F32" s="11">
        <v>4000</v>
      </c>
      <c r="G32" s="11">
        <v>2500</v>
      </c>
      <c r="H32" s="11">
        <v>0</v>
      </c>
      <c r="I32" s="83">
        <v>0</v>
      </c>
    </row>
    <row r="33" spans="1:9" ht="20.100000000000001" hidden="1" customHeight="1" x14ac:dyDescent="0.25">
      <c r="A33" s="14"/>
      <c r="B33" s="14">
        <v>3227</v>
      </c>
      <c r="C33" s="14"/>
      <c r="D33" s="18" t="s">
        <v>84</v>
      </c>
      <c r="E33" s="133">
        <v>371.1</v>
      </c>
      <c r="F33" s="11">
        <v>500</v>
      </c>
      <c r="G33" s="11">
        <v>1000</v>
      </c>
      <c r="H33" s="11">
        <v>0</v>
      </c>
      <c r="I33" s="83">
        <v>0</v>
      </c>
    </row>
    <row r="34" spans="1:9" ht="20.100000000000001" hidden="1" customHeight="1" x14ac:dyDescent="0.25">
      <c r="A34" s="25"/>
      <c r="B34" s="25">
        <v>323</v>
      </c>
      <c r="C34" s="25"/>
      <c r="D34" s="112" t="s">
        <v>85</v>
      </c>
      <c r="E34" s="135">
        <f>SUM(E35:E43)</f>
        <v>84889.069999999992</v>
      </c>
      <c r="F34" s="43">
        <f t="shared" ref="F34:H34" si="5">SUM(F35:F43)</f>
        <v>74952</v>
      </c>
      <c r="G34" s="43">
        <f t="shared" si="5"/>
        <v>75996</v>
      </c>
      <c r="H34" s="43">
        <f t="shared" si="5"/>
        <v>0</v>
      </c>
      <c r="I34" s="82">
        <v>0</v>
      </c>
    </row>
    <row r="35" spans="1:9" ht="20.100000000000001" hidden="1" customHeight="1" x14ac:dyDescent="0.25">
      <c r="A35" s="14"/>
      <c r="B35" s="14">
        <v>3231</v>
      </c>
      <c r="C35" s="14"/>
      <c r="D35" s="18" t="s">
        <v>86</v>
      </c>
      <c r="E35" s="133">
        <v>44754.83</v>
      </c>
      <c r="F35" s="11">
        <v>45000</v>
      </c>
      <c r="G35" s="11">
        <v>45000</v>
      </c>
      <c r="H35" s="11">
        <v>0</v>
      </c>
      <c r="I35" s="83">
        <v>0</v>
      </c>
    </row>
    <row r="36" spans="1:9" ht="20.100000000000001" hidden="1" customHeight="1" x14ac:dyDescent="0.25">
      <c r="A36" s="14"/>
      <c r="B36" s="14">
        <v>3232</v>
      </c>
      <c r="C36" s="14"/>
      <c r="D36" s="18" t="s">
        <v>87</v>
      </c>
      <c r="E36" s="133">
        <v>19230.73</v>
      </c>
      <c r="F36" s="11">
        <v>5280</v>
      </c>
      <c r="G36" s="11">
        <v>7024</v>
      </c>
      <c r="H36" s="11">
        <v>0</v>
      </c>
      <c r="I36" s="83">
        <v>0</v>
      </c>
    </row>
    <row r="37" spans="1:9" ht="20.100000000000001" hidden="1" customHeight="1" x14ac:dyDescent="0.25">
      <c r="A37" s="14"/>
      <c r="B37" s="14">
        <v>3233</v>
      </c>
      <c r="C37" s="14"/>
      <c r="D37" s="18" t="s">
        <v>88</v>
      </c>
      <c r="E37" s="133">
        <v>790</v>
      </c>
      <c r="F37" s="11">
        <v>1000</v>
      </c>
      <c r="G37" s="11">
        <v>500</v>
      </c>
      <c r="H37" s="11">
        <v>0</v>
      </c>
      <c r="I37" s="83">
        <v>0</v>
      </c>
    </row>
    <row r="38" spans="1:9" ht="20.100000000000001" hidden="1" customHeight="1" x14ac:dyDescent="0.25">
      <c r="A38" s="14"/>
      <c r="B38" s="14">
        <v>3234</v>
      </c>
      <c r="C38" s="14"/>
      <c r="D38" s="18" t="s">
        <v>89</v>
      </c>
      <c r="E38" s="133">
        <v>8961.76</v>
      </c>
      <c r="F38" s="11">
        <v>8200</v>
      </c>
      <c r="G38" s="11">
        <v>8500</v>
      </c>
      <c r="H38" s="11">
        <v>0</v>
      </c>
      <c r="I38" s="83">
        <v>0</v>
      </c>
    </row>
    <row r="39" spans="1:9" ht="20.100000000000001" hidden="1" customHeight="1" x14ac:dyDescent="0.25">
      <c r="A39" s="14"/>
      <c r="B39" s="14">
        <v>3235</v>
      </c>
      <c r="C39" s="14"/>
      <c r="D39" s="18" t="s">
        <v>90</v>
      </c>
      <c r="E39" s="133">
        <v>1304.29</v>
      </c>
      <c r="F39" s="11">
        <v>2300</v>
      </c>
      <c r="G39" s="11">
        <v>2300</v>
      </c>
      <c r="H39" s="11">
        <v>0</v>
      </c>
      <c r="I39" s="83">
        <v>0</v>
      </c>
    </row>
    <row r="40" spans="1:9" ht="20.100000000000001" hidden="1" customHeight="1" x14ac:dyDescent="0.25">
      <c r="A40" s="14"/>
      <c r="B40" s="14">
        <v>3236</v>
      </c>
      <c r="C40" s="14"/>
      <c r="D40" s="18" t="s">
        <v>91</v>
      </c>
      <c r="E40" s="133">
        <v>4795.46</v>
      </c>
      <c r="F40" s="11">
        <v>6000</v>
      </c>
      <c r="G40" s="11">
        <v>6000</v>
      </c>
      <c r="H40" s="11">
        <v>0</v>
      </c>
      <c r="I40" s="83">
        <v>0</v>
      </c>
    </row>
    <row r="41" spans="1:9" ht="20.100000000000001" hidden="1" customHeight="1" x14ac:dyDescent="0.25">
      <c r="A41" s="14"/>
      <c r="B41" s="14">
        <v>3237</v>
      </c>
      <c r="C41" s="14"/>
      <c r="D41" s="18" t="s">
        <v>92</v>
      </c>
      <c r="E41" s="133">
        <v>575</v>
      </c>
      <c r="F41" s="11">
        <v>2500</v>
      </c>
      <c r="G41" s="11">
        <v>2000</v>
      </c>
      <c r="H41" s="11">
        <v>0</v>
      </c>
      <c r="I41" s="83">
        <v>0</v>
      </c>
    </row>
    <row r="42" spans="1:9" ht="20.100000000000001" hidden="1" customHeight="1" x14ac:dyDescent="0.25">
      <c r="A42" s="14"/>
      <c r="B42" s="14">
        <v>3238</v>
      </c>
      <c r="C42" s="14"/>
      <c r="D42" s="18" t="s">
        <v>93</v>
      </c>
      <c r="E42" s="133">
        <v>2244.3200000000002</v>
      </c>
      <c r="F42" s="11">
        <v>2172</v>
      </c>
      <c r="G42" s="11">
        <v>2172</v>
      </c>
      <c r="H42" s="11">
        <v>0</v>
      </c>
      <c r="I42" s="83">
        <v>0</v>
      </c>
    </row>
    <row r="43" spans="1:9" ht="20.100000000000001" hidden="1" customHeight="1" x14ac:dyDescent="0.25">
      <c r="A43" s="14"/>
      <c r="B43" s="14">
        <v>3239</v>
      </c>
      <c r="C43" s="14"/>
      <c r="D43" s="18" t="s">
        <v>94</v>
      </c>
      <c r="E43" s="133">
        <v>2232.6799999999998</v>
      </c>
      <c r="F43" s="11">
        <v>2500</v>
      </c>
      <c r="G43" s="11">
        <v>2500</v>
      </c>
      <c r="H43" s="11">
        <v>0</v>
      </c>
      <c r="I43" s="83">
        <v>0</v>
      </c>
    </row>
    <row r="44" spans="1:9" ht="20.100000000000001" hidden="1" customHeight="1" x14ac:dyDescent="0.25">
      <c r="A44" s="25"/>
      <c r="B44" s="25">
        <v>329</v>
      </c>
      <c r="C44" s="25"/>
      <c r="D44" s="112" t="s">
        <v>95</v>
      </c>
      <c r="E44" s="135">
        <f>SUM(E45:E50)</f>
        <v>4446.34</v>
      </c>
      <c r="F44" s="43">
        <f t="shared" ref="F44:H44" si="6">SUM(F45:F50)</f>
        <v>5758</v>
      </c>
      <c r="G44" s="43">
        <f t="shared" si="6"/>
        <v>5800</v>
      </c>
      <c r="H44" s="43">
        <f t="shared" si="6"/>
        <v>0</v>
      </c>
      <c r="I44" s="82">
        <v>0</v>
      </c>
    </row>
    <row r="45" spans="1:9" ht="20.100000000000001" hidden="1" customHeight="1" x14ac:dyDescent="0.25">
      <c r="A45" s="14"/>
      <c r="B45" s="14">
        <v>3292</v>
      </c>
      <c r="C45" s="14"/>
      <c r="D45" s="18" t="s">
        <v>96</v>
      </c>
      <c r="E45" s="133">
        <v>3160.31</v>
      </c>
      <c r="F45" s="11">
        <v>3358</v>
      </c>
      <c r="G45" s="11">
        <v>3400</v>
      </c>
      <c r="H45" s="11">
        <v>0</v>
      </c>
      <c r="I45" s="83">
        <v>0</v>
      </c>
    </row>
    <row r="46" spans="1:9" ht="20.100000000000001" hidden="1" customHeight="1" x14ac:dyDescent="0.25">
      <c r="A46" s="14"/>
      <c r="B46" s="14">
        <v>3293</v>
      </c>
      <c r="C46" s="14"/>
      <c r="D46" s="18" t="s">
        <v>97</v>
      </c>
      <c r="E46" s="133">
        <v>20.28</v>
      </c>
      <c r="F46" s="11">
        <v>150</v>
      </c>
      <c r="G46" s="11">
        <v>150</v>
      </c>
      <c r="H46" s="11">
        <v>0</v>
      </c>
      <c r="I46" s="83">
        <v>0</v>
      </c>
    </row>
    <row r="47" spans="1:9" ht="20.100000000000001" hidden="1" customHeight="1" x14ac:dyDescent="0.25">
      <c r="A47" s="14"/>
      <c r="B47" s="14">
        <v>3294</v>
      </c>
      <c r="C47" s="14"/>
      <c r="D47" s="18" t="s">
        <v>114</v>
      </c>
      <c r="E47" s="133">
        <v>163.09</v>
      </c>
      <c r="F47" s="11">
        <v>200</v>
      </c>
      <c r="G47" s="11">
        <v>200</v>
      </c>
      <c r="H47" s="11">
        <v>0</v>
      </c>
      <c r="I47" s="83">
        <v>0</v>
      </c>
    </row>
    <row r="48" spans="1:9" ht="20.100000000000001" hidden="1" customHeight="1" x14ac:dyDescent="0.25">
      <c r="A48" s="14"/>
      <c r="B48" s="14">
        <v>3295</v>
      </c>
      <c r="C48" s="14"/>
      <c r="D48" s="18" t="s">
        <v>98</v>
      </c>
      <c r="E48" s="133">
        <v>16.59</v>
      </c>
      <c r="F48" s="11">
        <v>50</v>
      </c>
      <c r="G48" s="11">
        <v>50</v>
      </c>
      <c r="H48" s="11">
        <v>0</v>
      </c>
      <c r="I48" s="83">
        <v>0</v>
      </c>
    </row>
    <row r="49" spans="1:9" ht="20.100000000000001" hidden="1" customHeight="1" x14ac:dyDescent="0.25">
      <c r="A49" s="14"/>
      <c r="B49" s="14">
        <v>3296</v>
      </c>
      <c r="C49" s="14"/>
      <c r="D49" s="18" t="s">
        <v>116</v>
      </c>
      <c r="E49" s="133">
        <v>0</v>
      </c>
      <c r="F49" s="11">
        <v>0</v>
      </c>
      <c r="G49" s="11">
        <v>0</v>
      </c>
      <c r="H49" s="11">
        <v>0</v>
      </c>
      <c r="I49" s="83">
        <f t="shared" si="4"/>
        <v>0</v>
      </c>
    </row>
    <row r="50" spans="1:9" ht="20.100000000000001" hidden="1" customHeight="1" x14ac:dyDescent="0.25">
      <c r="A50" s="14"/>
      <c r="B50" s="14">
        <v>3299</v>
      </c>
      <c r="C50" s="14"/>
      <c r="D50" s="18" t="s">
        <v>95</v>
      </c>
      <c r="E50" s="133">
        <v>1086.07</v>
      </c>
      <c r="F50" s="11">
        <v>2000</v>
      </c>
      <c r="G50" s="11">
        <v>2000</v>
      </c>
      <c r="H50" s="11">
        <v>0</v>
      </c>
      <c r="I50" s="83">
        <v>0</v>
      </c>
    </row>
    <row r="51" spans="1:9" ht="20.100000000000001" customHeight="1" x14ac:dyDescent="0.25">
      <c r="A51" s="14"/>
      <c r="B51" s="25">
        <v>34</v>
      </c>
      <c r="C51" s="25"/>
      <c r="D51" s="25" t="s">
        <v>52</v>
      </c>
      <c r="E51" s="135">
        <f>E52</f>
        <v>800</v>
      </c>
      <c r="F51" s="43">
        <f t="shared" ref="F51:G51" si="7">F52</f>
        <v>770</v>
      </c>
      <c r="G51" s="43">
        <f t="shared" si="7"/>
        <v>770</v>
      </c>
      <c r="H51" s="43">
        <v>770</v>
      </c>
      <c r="I51" s="84">
        <v>770</v>
      </c>
    </row>
    <row r="52" spans="1:9" ht="20.100000000000001" hidden="1" customHeight="1" x14ac:dyDescent="0.25">
      <c r="A52" s="25"/>
      <c r="B52" s="25">
        <v>343</v>
      </c>
      <c r="C52" s="25"/>
      <c r="D52" s="45" t="s">
        <v>99</v>
      </c>
      <c r="E52" s="135">
        <f>SUM(E53:E54)</f>
        <v>800</v>
      </c>
      <c r="F52" s="43">
        <f t="shared" ref="F52:H52" si="8">SUM(F53:F54)</f>
        <v>770</v>
      </c>
      <c r="G52" s="43">
        <f t="shared" si="8"/>
        <v>770</v>
      </c>
      <c r="H52" s="43">
        <f t="shared" si="8"/>
        <v>0</v>
      </c>
      <c r="I52" s="82">
        <v>0</v>
      </c>
    </row>
    <row r="53" spans="1:9" ht="20.100000000000001" hidden="1" customHeight="1" x14ac:dyDescent="0.25">
      <c r="A53" s="14"/>
      <c r="B53" s="14">
        <v>3431</v>
      </c>
      <c r="C53" s="14"/>
      <c r="D53" s="18" t="s">
        <v>100</v>
      </c>
      <c r="E53" s="133">
        <v>799.69</v>
      </c>
      <c r="F53" s="11">
        <v>763</v>
      </c>
      <c r="G53" s="11">
        <v>763</v>
      </c>
      <c r="H53" s="11">
        <v>0</v>
      </c>
      <c r="I53" s="83">
        <v>0</v>
      </c>
    </row>
    <row r="54" spans="1:9" ht="20.100000000000001" hidden="1" customHeight="1" x14ac:dyDescent="0.25">
      <c r="A54" s="14"/>
      <c r="B54" s="14">
        <v>3433</v>
      </c>
      <c r="C54" s="14"/>
      <c r="D54" s="15" t="s">
        <v>101</v>
      </c>
      <c r="E54" s="133">
        <v>0.31</v>
      </c>
      <c r="F54" s="11">
        <v>7</v>
      </c>
      <c r="G54" s="11">
        <v>7</v>
      </c>
      <c r="H54" s="11">
        <v>0</v>
      </c>
      <c r="I54" s="83">
        <v>0</v>
      </c>
    </row>
    <row r="55" spans="1:9" ht="10.5" customHeight="1" x14ac:dyDescent="0.25">
      <c r="A55" s="60"/>
      <c r="B55" s="61"/>
      <c r="C55" s="62"/>
      <c r="D55" s="63"/>
      <c r="E55" s="10"/>
      <c r="F55" s="11"/>
      <c r="G55" s="11"/>
      <c r="H55" s="11"/>
      <c r="I55" s="11"/>
    </row>
    <row r="56" spans="1:9" ht="25.5" customHeight="1" x14ac:dyDescent="0.25">
      <c r="A56" s="237" t="s">
        <v>69</v>
      </c>
      <c r="B56" s="238"/>
      <c r="C56" s="239"/>
      <c r="D56" s="65" t="s">
        <v>120</v>
      </c>
      <c r="E56" s="49"/>
      <c r="F56" s="49"/>
      <c r="G56" s="49"/>
      <c r="H56" s="114"/>
      <c r="I56" s="49"/>
    </row>
    <row r="57" spans="1:9" ht="25.5" customHeight="1" x14ac:dyDescent="0.25">
      <c r="A57" s="240" t="s">
        <v>70</v>
      </c>
      <c r="B57" s="241"/>
      <c r="C57" s="242"/>
      <c r="D57" s="77" t="s">
        <v>122</v>
      </c>
      <c r="E57" s="143">
        <f>E58+E86+E91+E117+E122+E138+E146+E185+E201+E218+E228</f>
        <v>2076757.51</v>
      </c>
      <c r="F57" s="143">
        <f>F58+F86+F91+F117+F122+F138+F146+F185+F201+F218+F228</f>
        <v>2492579</v>
      </c>
      <c r="G57" s="119">
        <f t="shared" ref="G57:I57" si="9">G58+G86+G91+G117+G122+G138+G146+G185+G201+G218+G228</f>
        <v>2579665</v>
      </c>
      <c r="H57" s="119">
        <f t="shared" si="9"/>
        <v>2627665</v>
      </c>
      <c r="I57" s="119">
        <f t="shared" si="9"/>
        <v>2677665</v>
      </c>
    </row>
    <row r="58" spans="1:9" ht="25.5" customHeight="1" x14ac:dyDescent="0.25">
      <c r="A58" s="85" t="s">
        <v>124</v>
      </c>
      <c r="B58" s="86"/>
      <c r="C58" s="79">
        <v>11</v>
      </c>
      <c r="D58" s="54" t="s">
        <v>150</v>
      </c>
      <c r="E58" s="144">
        <f t="shared" ref="E58:G58" si="10">E59</f>
        <v>35303.360000000001</v>
      </c>
      <c r="F58" s="144">
        <f t="shared" si="10"/>
        <v>72505</v>
      </c>
      <c r="G58" s="55">
        <f t="shared" si="10"/>
        <v>57500</v>
      </c>
      <c r="H58" s="55">
        <f>H59</f>
        <v>57500</v>
      </c>
      <c r="I58" s="55">
        <f>I59</f>
        <v>57500</v>
      </c>
    </row>
    <row r="59" spans="1:9" ht="20.100000000000001" customHeight="1" x14ac:dyDescent="0.25">
      <c r="A59" s="80"/>
      <c r="B59" s="81">
        <v>3</v>
      </c>
      <c r="C59" s="65"/>
      <c r="D59" s="65" t="s">
        <v>13</v>
      </c>
      <c r="E59" s="146">
        <f>E65+E83</f>
        <v>35303.360000000001</v>
      </c>
      <c r="F59" s="115">
        <f>F60+F65+F83</f>
        <v>72505</v>
      </c>
      <c r="G59" s="115">
        <f>G60+G65+G83</f>
        <v>57500</v>
      </c>
      <c r="H59" s="115">
        <f t="shared" ref="H59:I59" si="11">H60+H65+H83</f>
        <v>57500</v>
      </c>
      <c r="I59" s="115">
        <f t="shared" si="11"/>
        <v>57500</v>
      </c>
    </row>
    <row r="60" spans="1:9" ht="20.100000000000001" hidden="1" customHeight="1" x14ac:dyDescent="0.25">
      <c r="A60" s="13"/>
      <c r="B60" s="13">
        <v>31</v>
      </c>
      <c r="C60" s="13"/>
      <c r="D60" s="13" t="s">
        <v>14</v>
      </c>
      <c r="E60" s="146">
        <f>E61+E63</f>
        <v>0</v>
      </c>
      <c r="F60" s="115">
        <f>F61+F63</f>
        <v>0</v>
      </c>
      <c r="G60" s="115">
        <f>G61+G63</f>
        <v>0</v>
      </c>
      <c r="H60" s="115">
        <v>0</v>
      </c>
      <c r="I60" s="90">
        <v>0</v>
      </c>
    </row>
    <row r="61" spans="1:9" ht="20.100000000000001" hidden="1" customHeight="1" x14ac:dyDescent="0.25">
      <c r="A61" s="13"/>
      <c r="B61" s="13">
        <v>311</v>
      </c>
      <c r="C61" s="13"/>
      <c r="D61" s="103" t="s">
        <v>110</v>
      </c>
      <c r="E61" s="146">
        <f t="shared" ref="E61" si="12">SUM(E62:E64)</f>
        <v>0</v>
      </c>
      <c r="F61" s="115">
        <f>F62</f>
        <v>0</v>
      </c>
      <c r="G61" s="115">
        <f>G62</f>
        <v>0</v>
      </c>
      <c r="H61" s="115">
        <f>SUM(H62:H64)</f>
        <v>0</v>
      </c>
      <c r="I61" s="52">
        <v>0</v>
      </c>
    </row>
    <row r="62" spans="1:9" ht="20.100000000000001" hidden="1" customHeight="1" x14ac:dyDescent="0.25">
      <c r="A62" s="14"/>
      <c r="B62" s="14">
        <v>3111</v>
      </c>
      <c r="C62" s="15"/>
      <c r="D62" s="15" t="s">
        <v>71</v>
      </c>
      <c r="E62" s="148">
        <v>0</v>
      </c>
      <c r="F62" s="51">
        <v>0</v>
      </c>
      <c r="G62" s="51">
        <v>0</v>
      </c>
      <c r="H62" s="91">
        <v>0</v>
      </c>
      <c r="I62" s="51">
        <v>0</v>
      </c>
    </row>
    <row r="63" spans="1:9" ht="20.100000000000001" hidden="1" customHeight="1" x14ac:dyDescent="0.25">
      <c r="A63" s="25"/>
      <c r="B63" s="25">
        <v>313</v>
      </c>
      <c r="C63" s="45"/>
      <c r="D63" s="45" t="s">
        <v>75</v>
      </c>
      <c r="E63" s="146">
        <f>E64</f>
        <v>0</v>
      </c>
      <c r="F63" s="115">
        <f>F64</f>
        <v>0</v>
      </c>
      <c r="G63" s="115">
        <f>G64</f>
        <v>0</v>
      </c>
      <c r="H63" s="115">
        <f>H64</f>
        <v>0</v>
      </c>
      <c r="I63" s="52">
        <v>0</v>
      </c>
    </row>
    <row r="64" spans="1:9" ht="27.75" hidden="1" customHeight="1" x14ac:dyDescent="0.25">
      <c r="A64" s="14"/>
      <c r="B64" s="14">
        <v>3132</v>
      </c>
      <c r="C64" s="15"/>
      <c r="D64" s="18" t="s">
        <v>76</v>
      </c>
      <c r="E64" s="148">
        <v>0</v>
      </c>
      <c r="F64" s="51">
        <v>0</v>
      </c>
      <c r="G64" s="51">
        <v>0</v>
      </c>
      <c r="H64" s="91">
        <v>0</v>
      </c>
      <c r="I64" s="51">
        <v>0</v>
      </c>
    </row>
    <row r="65" spans="1:11" ht="20.100000000000001" customHeight="1" x14ac:dyDescent="0.25">
      <c r="A65" s="14"/>
      <c r="B65" s="25">
        <v>32</v>
      </c>
      <c r="C65" s="45"/>
      <c r="D65" s="65" t="s">
        <v>23</v>
      </c>
      <c r="E65" s="146">
        <f>E66+E70+E74+E81</f>
        <v>17460.650000000001</v>
      </c>
      <c r="F65" s="146">
        <f>F66+F70+F74+F81</f>
        <v>54505</v>
      </c>
      <c r="G65" s="115">
        <f t="shared" ref="G65" si="13">G66+G70+G74+G81</f>
        <v>38500</v>
      </c>
      <c r="H65" s="115">
        <v>38500</v>
      </c>
      <c r="I65" s="115">
        <v>38500</v>
      </c>
    </row>
    <row r="66" spans="1:11" ht="20.100000000000001" hidden="1" customHeight="1" x14ac:dyDescent="0.25">
      <c r="A66" s="25"/>
      <c r="B66" s="25">
        <v>321</v>
      </c>
      <c r="C66" s="25"/>
      <c r="D66" s="112" t="s">
        <v>77</v>
      </c>
      <c r="E66" s="146">
        <f>E67+E68+E69</f>
        <v>0</v>
      </c>
      <c r="F66" s="115">
        <f t="shared" ref="F66:H66" si="14">F67+F68+F69</f>
        <v>2500</v>
      </c>
      <c r="G66" s="115">
        <f t="shared" si="14"/>
        <v>2500</v>
      </c>
      <c r="H66" s="115">
        <f t="shared" si="14"/>
        <v>0</v>
      </c>
      <c r="I66" s="115">
        <v>0</v>
      </c>
    </row>
    <row r="67" spans="1:11" ht="20.100000000000001" hidden="1" customHeight="1" x14ac:dyDescent="0.25">
      <c r="A67" s="14"/>
      <c r="B67" s="14">
        <v>3211</v>
      </c>
      <c r="C67" s="14"/>
      <c r="D67" s="18" t="s">
        <v>78</v>
      </c>
      <c r="E67" s="147">
        <v>0</v>
      </c>
      <c r="F67" s="91">
        <v>2500</v>
      </c>
      <c r="G67" s="116">
        <v>2500</v>
      </c>
      <c r="H67" s="116">
        <v>0</v>
      </c>
      <c r="I67" s="83">
        <v>0</v>
      </c>
    </row>
    <row r="68" spans="1:11" ht="20.100000000000001" hidden="1" customHeight="1" x14ac:dyDescent="0.25">
      <c r="A68" s="14"/>
      <c r="B68" s="14">
        <v>3213</v>
      </c>
      <c r="C68" s="14"/>
      <c r="D68" s="18" t="s">
        <v>79</v>
      </c>
      <c r="E68" s="147">
        <v>0</v>
      </c>
      <c r="F68" s="91">
        <v>0</v>
      </c>
      <c r="G68" s="116">
        <v>0</v>
      </c>
      <c r="H68" s="116">
        <v>0</v>
      </c>
      <c r="I68" s="83">
        <f t="shared" ref="I68" si="15">H68-G68</f>
        <v>0</v>
      </c>
    </row>
    <row r="69" spans="1:11" ht="20.100000000000001" hidden="1" customHeight="1" x14ac:dyDescent="0.25">
      <c r="A69" s="14"/>
      <c r="B69" s="14">
        <v>3214</v>
      </c>
      <c r="C69" s="14"/>
      <c r="D69" s="18" t="s">
        <v>148</v>
      </c>
      <c r="E69" s="147">
        <v>0</v>
      </c>
      <c r="F69" s="91">
        <v>0</v>
      </c>
      <c r="G69" s="116">
        <v>0</v>
      </c>
      <c r="H69" s="116">
        <v>0</v>
      </c>
      <c r="I69" s="83">
        <v>0</v>
      </c>
    </row>
    <row r="70" spans="1:11" ht="20.100000000000001" hidden="1" customHeight="1" x14ac:dyDescent="0.25">
      <c r="A70" s="25"/>
      <c r="B70" s="25">
        <v>322</v>
      </c>
      <c r="C70" s="25"/>
      <c r="D70" s="112" t="s">
        <v>80</v>
      </c>
      <c r="E70" s="146">
        <f>E71+E72+E73</f>
        <v>2748.66</v>
      </c>
      <c r="F70" s="115">
        <f>F71+F72+F73</f>
        <v>8330</v>
      </c>
      <c r="G70" s="115">
        <f t="shared" ref="G70:I70" si="16">G71+G72+G73</f>
        <v>6000</v>
      </c>
      <c r="H70" s="115">
        <f t="shared" si="16"/>
        <v>0</v>
      </c>
      <c r="I70" s="115">
        <f t="shared" si="16"/>
        <v>0</v>
      </c>
    </row>
    <row r="71" spans="1:11" ht="20.100000000000001" hidden="1" customHeight="1" x14ac:dyDescent="0.25">
      <c r="A71" s="14"/>
      <c r="B71" s="14">
        <v>3222</v>
      </c>
      <c r="C71" s="14"/>
      <c r="D71" s="18" t="s">
        <v>81</v>
      </c>
      <c r="E71" s="133">
        <v>0</v>
      </c>
      <c r="F71" s="11">
        <v>0</v>
      </c>
      <c r="G71" s="11">
        <v>0</v>
      </c>
      <c r="H71" s="91">
        <v>0</v>
      </c>
      <c r="I71" s="83">
        <f>H71-G71</f>
        <v>0</v>
      </c>
    </row>
    <row r="72" spans="1:11" ht="20.100000000000001" hidden="1" customHeight="1" x14ac:dyDescent="0.25">
      <c r="A72" s="14"/>
      <c r="B72" s="14">
        <v>3223</v>
      </c>
      <c r="C72" s="14"/>
      <c r="D72" s="18" t="s">
        <v>82</v>
      </c>
      <c r="E72" s="133">
        <v>2000.68</v>
      </c>
      <c r="F72" s="11">
        <v>8330</v>
      </c>
      <c r="G72" s="11">
        <v>6000</v>
      </c>
      <c r="H72" s="91">
        <v>0</v>
      </c>
      <c r="I72" s="83">
        <v>0</v>
      </c>
    </row>
    <row r="73" spans="1:11" ht="20.100000000000001" hidden="1" customHeight="1" x14ac:dyDescent="0.25">
      <c r="A73" s="14"/>
      <c r="B73" s="14">
        <v>3225</v>
      </c>
      <c r="C73" s="14"/>
      <c r="D73" s="18" t="s">
        <v>234</v>
      </c>
      <c r="E73" s="133">
        <v>747.98</v>
      </c>
      <c r="F73" s="11">
        <v>0</v>
      </c>
      <c r="G73" s="11">
        <v>0</v>
      </c>
      <c r="H73" s="91">
        <v>0</v>
      </c>
      <c r="I73" s="83">
        <v>0</v>
      </c>
    </row>
    <row r="74" spans="1:11" ht="20.100000000000001" hidden="1" customHeight="1" x14ac:dyDescent="0.25">
      <c r="A74" s="25"/>
      <c r="B74" s="25">
        <v>323</v>
      </c>
      <c r="C74" s="25"/>
      <c r="D74" s="112" t="s">
        <v>85</v>
      </c>
      <c r="E74" s="146">
        <f t="shared" ref="E74:G74" si="17">SUM(E75:E80)</f>
        <v>14460.650000000001</v>
      </c>
      <c r="F74" s="146">
        <f t="shared" si="17"/>
        <v>43675</v>
      </c>
      <c r="G74" s="115">
        <f t="shared" si="17"/>
        <v>30000</v>
      </c>
      <c r="H74" s="115">
        <f>SUM(H75:H80)</f>
        <v>0</v>
      </c>
      <c r="I74" s="82">
        <v>0</v>
      </c>
    </row>
    <row r="75" spans="1:11" ht="20.100000000000001" hidden="1" customHeight="1" x14ac:dyDescent="0.25">
      <c r="A75" s="14"/>
      <c r="B75" s="14">
        <v>3231</v>
      </c>
      <c r="C75" s="14"/>
      <c r="D75" s="18" t="s">
        <v>86</v>
      </c>
      <c r="E75" s="145">
        <v>3620</v>
      </c>
      <c r="F75" s="91">
        <v>5550</v>
      </c>
      <c r="G75" s="91">
        <v>6000</v>
      </c>
      <c r="H75" s="91">
        <v>0</v>
      </c>
      <c r="I75" s="83">
        <v>0</v>
      </c>
      <c r="K75" s="174"/>
    </row>
    <row r="76" spans="1:11" ht="20.100000000000001" hidden="1" customHeight="1" x14ac:dyDescent="0.25">
      <c r="A76" s="14"/>
      <c r="B76" s="14">
        <v>3232</v>
      </c>
      <c r="C76" s="14"/>
      <c r="D76" s="18" t="s">
        <v>87</v>
      </c>
      <c r="E76" s="145">
        <v>4430</v>
      </c>
      <c r="F76" s="145">
        <v>28500</v>
      </c>
      <c r="G76" s="91">
        <v>20000</v>
      </c>
      <c r="H76" s="91">
        <v>0</v>
      </c>
      <c r="I76" s="83">
        <v>0</v>
      </c>
    </row>
    <row r="77" spans="1:11" ht="20.100000000000001" hidden="1" customHeight="1" x14ac:dyDescent="0.25">
      <c r="A77" s="14"/>
      <c r="B77" s="14">
        <v>3233</v>
      </c>
      <c r="C77" s="14"/>
      <c r="D77" s="18" t="s">
        <v>88</v>
      </c>
      <c r="E77" s="145">
        <v>248.85</v>
      </c>
      <c r="F77" s="91">
        <v>0</v>
      </c>
      <c r="G77" s="91">
        <v>0</v>
      </c>
      <c r="H77" s="91">
        <v>0</v>
      </c>
      <c r="I77" s="83">
        <v>0</v>
      </c>
    </row>
    <row r="78" spans="1:11" ht="20.100000000000001" hidden="1" customHeight="1" x14ac:dyDescent="0.25">
      <c r="A78" s="14"/>
      <c r="B78" s="14">
        <v>3237</v>
      </c>
      <c r="C78" s="14"/>
      <c r="D78" s="18" t="s">
        <v>92</v>
      </c>
      <c r="E78" s="145">
        <v>4886.8</v>
      </c>
      <c r="F78" s="91">
        <v>5625</v>
      </c>
      <c r="G78" s="187">
        <v>0</v>
      </c>
      <c r="H78" s="114">
        <v>0</v>
      </c>
      <c r="I78" s="83">
        <v>0</v>
      </c>
    </row>
    <row r="79" spans="1:11" ht="20.100000000000001" hidden="1" customHeight="1" x14ac:dyDescent="0.25">
      <c r="A79" s="14"/>
      <c r="B79" s="14">
        <v>3238</v>
      </c>
      <c r="C79" s="14"/>
      <c r="D79" s="18" t="s">
        <v>93</v>
      </c>
      <c r="E79" s="145">
        <v>0</v>
      </c>
      <c r="F79" s="91">
        <v>1500</v>
      </c>
      <c r="G79" s="187">
        <v>1500</v>
      </c>
      <c r="H79" s="114">
        <v>0</v>
      </c>
      <c r="I79" s="83">
        <v>0</v>
      </c>
    </row>
    <row r="80" spans="1:11" ht="20.100000000000001" hidden="1" customHeight="1" x14ac:dyDescent="0.25">
      <c r="A80" s="14"/>
      <c r="B80" s="14">
        <v>3239</v>
      </c>
      <c r="C80" s="14"/>
      <c r="D80" s="18" t="s">
        <v>94</v>
      </c>
      <c r="E80" s="145">
        <v>1275</v>
      </c>
      <c r="F80" s="91">
        <v>2500</v>
      </c>
      <c r="G80" s="91">
        <v>2500</v>
      </c>
      <c r="H80" s="114">
        <v>0</v>
      </c>
      <c r="I80" s="83">
        <v>0</v>
      </c>
    </row>
    <row r="81" spans="1:9" ht="20.100000000000001" hidden="1" customHeight="1" x14ac:dyDescent="0.25">
      <c r="A81" s="25"/>
      <c r="B81" s="25">
        <v>329</v>
      </c>
      <c r="C81" s="25"/>
      <c r="D81" s="112" t="s">
        <v>95</v>
      </c>
      <c r="E81" s="135">
        <f>E82</f>
        <v>251.34</v>
      </c>
      <c r="F81" s="43">
        <f>F82</f>
        <v>0</v>
      </c>
      <c r="G81" s="43">
        <f t="shared" ref="G81:I81" si="18">G82</f>
        <v>0</v>
      </c>
      <c r="H81" s="43">
        <f t="shared" si="18"/>
        <v>0</v>
      </c>
      <c r="I81" s="43">
        <f t="shared" si="18"/>
        <v>0</v>
      </c>
    </row>
    <row r="82" spans="1:9" ht="20.100000000000001" hidden="1" customHeight="1" x14ac:dyDescent="0.25">
      <c r="A82" s="14"/>
      <c r="B82" s="14">
        <v>3293</v>
      </c>
      <c r="C82" s="14"/>
      <c r="D82" s="18" t="s">
        <v>97</v>
      </c>
      <c r="E82" s="145">
        <v>251.34</v>
      </c>
      <c r="F82" s="91">
        <v>0</v>
      </c>
      <c r="G82" s="91">
        <v>0</v>
      </c>
      <c r="H82" s="114">
        <v>0</v>
      </c>
      <c r="I82" s="83">
        <v>0</v>
      </c>
    </row>
    <row r="83" spans="1:9" ht="25.5" customHeight="1" x14ac:dyDescent="0.25">
      <c r="A83" s="14"/>
      <c r="B83" s="25">
        <v>37</v>
      </c>
      <c r="C83" s="25"/>
      <c r="D83" s="56" t="s">
        <v>53</v>
      </c>
      <c r="E83" s="146">
        <f t="shared" ref="E83:G84" si="19">E84</f>
        <v>17842.71</v>
      </c>
      <c r="F83" s="115">
        <f t="shared" si="19"/>
        <v>18000</v>
      </c>
      <c r="G83" s="115">
        <f t="shared" si="19"/>
        <v>19000</v>
      </c>
      <c r="H83" s="115">
        <v>19000</v>
      </c>
      <c r="I83" s="84">
        <v>19000</v>
      </c>
    </row>
    <row r="84" spans="1:9" ht="20.100000000000001" hidden="1" customHeight="1" x14ac:dyDescent="0.25">
      <c r="A84" s="25"/>
      <c r="B84" s="25">
        <v>372</v>
      </c>
      <c r="C84" s="25"/>
      <c r="D84" s="112" t="s">
        <v>102</v>
      </c>
      <c r="E84" s="146">
        <f t="shared" si="19"/>
        <v>17842.71</v>
      </c>
      <c r="F84" s="115">
        <f t="shared" si="19"/>
        <v>18000</v>
      </c>
      <c r="G84" s="115">
        <f t="shared" si="19"/>
        <v>19000</v>
      </c>
      <c r="H84" s="115">
        <f>H85</f>
        <v>0</v>
      </c>
      <c r="I84" s="82">
        <v>0</v>
      </c>
    </row>
    <row r="85" spans="1:9" ht="20.100000000000001" hidden="1" customHeight="1" x14ac:dyDescent="0.25">
      <c r="A85" s="14"/>
      <c r="B85" s="14">
        <v>3722</v>
      </c>
      <c r="C85" s="14"/>
      <c r="D85" s="18" t="s">
        <v>103</v>
      </c>
      <c r="E85" s="148">
        <v>17842.71</v>
      </c>
      <c r="F85" s="51">
        <v>18000</v>
      </c>
      <c r="G85" s="51">
        <v>19000</v>
      </c>
      <c r="H85" s="91">
        <v>0</v>
      </c>
      <c r="I85" s="83">
        <v>0</v>
      </c>
    </row>
    <row r="86" spans="1:9" ht="20.100000000000001" customHeight="1" x14ac:dyDescent="0.25">
      <c r="A86" s="85" t="s">
        <v>124</v>
      </c>
      <c r="B86" s="86"/>
      <c r="C86" s="79">
        <v>12</v>
      </c>
      <c r="D86" s="54" t="s">
        <v>168</v>
      </c>
      <c r="E86" s="144">
        <f t="shared" ref="E86:F86" si="20">E88</f>
        <v>15.83</v>
      </c>
      <c r="F86" s="55">
        <f t="shared" si="20"/>
        <v>15</v>
      </c>
      <c r="G86" s="55">
        <f>G88</f>
        <v>15</v>
      </c>
      <c r="H86" s="55">
        <f>H88</f>
        <v>15</v>
      </c>
      <c r="I86" s="55">
        <f>I88</f>
        <v>15</v>
      </c>
    </row>
    <row r="87" spans="1:9" ht="20.100000000000001" customHeight="1" x14ac:dyDescent="0.25">
      <c r="A87" s="80"/>
      <c r="B87" s="81">
        <v>3</v>
      </c>
      <c r="C87" s="65"/>
      <c r="D87" s="65" t="s">
        <v>13</v>
      </c>
      <c r="E87" s="146">
        <f>E88</f>
        <v>15.83</v>
      </c>
      <c r="F87" s="115">
        <f>F88</f>
        <v>15</v>
      </c>
      <c r="G87" s="115">
        <f t="shared" ref="G87:I87" si="21">G88</f>
        <v>15</v>
      </c>
      <c r="H87" s="115">
        <f t="shared" si="21"/>
        <v>15</v>
      </c>
      <c r="I87" s="115">
        <f t="shared" si="21"/>
        <v>15</v>
      </c>
    </row>
    <row r="88" spans="1:9" ht="20.100000000000001" customHeight="1" x14ac:dyDescent="0.25">
      <c r="A88" s="14"/>
      <c r="B88" s="25">
        <v>34</v>
      </c>
      <c r="C88" s="25"/>
      <c r="D88" s="25" t="s">
        <v>52</v>
      </c>
      <c r="E88" s="135">
        <f t="shared" ref="E88:G89" si="22">E89</f>
        <v>15.83</v>
      </c>
      <c r="F88" s="43">
        <f t="shared" si="22"/>
        <v>15</v>
      </c>
      <c r="G88" s="43">
        <f t="shared" si="22"/>
        <v>15</v>
      </c>
      <c r="H88" s="43">
        <v>15</v>
      </c>
      <c r="I88" s="84">
        <v>15</v>
      </c>
    </row>
    <row r="89" spans="1:9" ht="20.100000000000001" hidden="1" customHeight="1" x14ac:dyDescent="0.25">
      <c r="A89" s="25"/>
      <c r="B89" s="25">
        <v>343</v>
      </c>
      <c r="C89" s="25"/>
      <c r="D89" s="45" t="s">
        <v>99</v>
      </c>
      <c r="E89" s="135">
        <f t="shared" ref="E89" si="23">E90</f>
        <v>15.83</v>
      </c>
      <c r="F89" s="43">
        <f t="shared" si="22"/>
        <v>15</v>
      </c>
      <c r="G89" s="43">
        <f t="shared" si="22"/>
        <v>15</v>
      </c>
      <c r="H89" s="43">
        <f>H90</f>
        <v>0</v>
      </c>
      <c r="I89" s="82">
        <v>0</v>
      </c>
    </row>
    <row r="90" spans="1:9" ht="25.5" hidden="1" customHeight="1" x14ac:dyDescent="0.25">
      <c r="A90" s="14"/>
      <c r="B90" s="14">
        <v>3431</v>
      </c>
      <c r="C90" s="14"/>
      <c r="D90" s="18" t="s">
        <v>100</v>
      </c>
      <c r="E90" s="133">
        <v>15.83</v>
      </c>
      <c r="F90" s="11">
        <v>15</v>
      </c>
      <c r="G90" s="11">
        <v>15</v>
      </c>
      <c r="H90" s="11">
        <v>0</v>
      </c>
      <c r="I90" s="83">
        <v>0</v>
      </c>
    </row>
    <row r="91" spans="1:9" ht="20.100000000000001" customHeight="1" x14ac:dyDescent="0.25">
      <c r="A91" s="85" t="s">
        <v>124</v>
      </c>
      <c r="B91" s="86"/>
      <c r="C91" s="79">
        <v>32</v>
      </c>
      <c r="D91" s="87" t="s">
        <v>26</v>
      </c>
      <c r="E91" s="144">
        <f t="shared" ref="E91:G91" si="24">E92</f>
        <v>1507.27</v>
      </c>
      <c r="F91" s="55">
        <f t="shared" si="24"/>
        <v>4000</v>
      </c>
      <c r="G91" s="55">
        <f t="shared" si="24"/>
        <v>4000</v>
      </c>
      <c r="H91" s="55">
        <f>H92</f>
        <v>4000</v>
      </c>
      <c r="I91" s="55">
        <f>I92</f>
        <v>4000</v>
      </c>
    </row>
    <row r="92" spans="1:9" ht="20.100000000000001" customHeight="1" x14ac:dyDescent="0.25">
      <c r="A92" s="80"/>
      <c r="B92" s="81">
        <v>3</v>
      </c>
      <c r="C92" s="65"/>
      <c r="D92" s="65" t="s">
        <v>13</v>
      </c>
      <c r="E92" s="146">
        <f>E93+E98+E111+E114</f>
        <v>1507.27</v>
      </c>
      <c r="F92" s="115">
        <f t="shared" ref="F92:I92" si="25">F93+F98+F111+F114</f>
        <v>4000</v>
      </c>
      <c r="G92" s="115">
        <f t="shared" si="25"/>
        <v>4000</v>
      </c>
      <c r="H92" s="115">
        <f t="shared" si="25"/>
        <v>4000</v>
      </c>
      <c r="I92" s="115">
        <f t="shared" si="25"/>
        <v>4000</v>
      </c>
    </row>
    <row r="93" spans="1:9" ht="20.100000000000001" customHeight="1" x14ac:dyDescent="0.25">
      <c r="A93" s="13"/>
      <c r="B93" s="13">
        <v>31</v>
      </c>
      <c r="C93" s="13"/>
      <c r="D93" s="13" t="s">
        <v>14</v>
      </c>
      <c r="E93" s="146">
        <f t="shared" ref="E93:G93" si="26">E94+E96</f>
        <v>296.39</v>
      </c>
      <c r="F93" s="115">
        <f t="shared" si="26"/>
        <v>363</v>
      </c>
      <c r="G93" s="115">
        <f t="shared" si="26"/>
        <v>500</v>
      </c>
      <c r="H93" s="115">
        <v>500</v>
      </c>
      <c r="I93" s="84">
        <v>500</v>
      </c>
    </row>
    <row r="94" spans="1:9" ht="20.100000000000001" hidden="1" customHeight="1" x14ac:dyDescent="0.25">
      <c r="A94" s="25"/>
      <c r="B94" s="25">
        <v>312</v>
      </c>
      <c r="C94" s="45"/>
      <c r="D94" s="45" t="s">
        <v>74</v>
      </c>
      <c r="E94" s="146">
        <f t="shared" ref="E94:G94" si="27">E95</f>
        <v>296.39</v>
      </c>
      <c r="F94" s="115">
        <f t="shared" si="27"/>
        <v>363</v>
      </c>
      <c r="G94" s="115">
        <f t="shared" si="27"/>
        <v>500</v>
      </c>
      <c r="H94" s="115">
        <f>H95</f>
        <v>0</v>
      </c>
      <c r="I94" s="82">
        <v>0</v>
      </c>
    </row>
    <row r="95" spans="1:9" ht="20.100000000000001" hidden="1" customHeight="1" x14ac:dyDescent="0.25">
      <c r="A95" s="14"/>
      <c r="B95" s="14">
        <v>3121</v>
      </c>
      <c r="C95" s="15"/>
      <c r="D95" s="15" t="s">
        <v>74</v>
      </c>
      <c r="E95" s="148">
        <v>296.39</v>
      </c>
      <c r="F95" s="51">
        <v>363</v>
      </c>
      <c r="G95" s="51">
        <v>500</v>
      </c>
      <c r="H95" s="91">
        <v>0</v>
      </c>
      <c r="I95" s="83">
        <v>0</v>
      </c>
    </row>
    <row r="96" spans="1:9" ht="20.100000000000001" hidden="1" customHeight="1" x14ac:dyDescent="0.25">
      <c r="A96" s="14"/>
      <c r="B96" s="14">
        <v>313</v>
      </c>
      <c r="C96" s="15"/>
      <c r="D96" s="15" t="s">
        <v>75</v>
      </c>
      <c r="E96" s="145">
        <f t="shared" ref="E96:G96" si="28">E97</f>
        <v>0</v>
      </c>
      <c r="F96" s="91">
        <f t="shared" si="28"/>
        <v>0</v>
      </c>
      <c r="G96" s="91">
        <f t="shared" si="28"/>
        <v>0</v>
      </c>
      <c r="H96" s="91">
        <f>H97</f>
        <v>0</v>
      </c>
      <c r="I96" s="83">
        <f t="shared" ref="I96:I107" si="29">H96-G96</f>
        <v>0</v>
      </c>
    </row>
    <row r="97" spans="1:9" ht="25.5" hidden="1" customHeight="1" x14ac:dyDescent="0.25">
      <c r="A97" s="14"/>
      <c r="B97" s="14">
        <v>3132</v>
      </c>
      <c r="C97" s="15"/>
      <c r="D97" s="18" t="s">
        <v>76</v>
      </c>
      <c r="E97" s="148">
        <v>0</v>
      </c>
      <c r="F97" s="51">
        <v>0</v>
      </c>
      <c r="G97" s="51">
        <v>0</v>
      </c>
      <c r="H97" s="91">
        <v>0</v>
      </c>
      <c r="I97" s="83">
        <f t="shared" si="29"/>
        <v>0</v>
      </c>
    </row>
    <row r="98" spans="1:9" ht="20.100000000000001" customHeight="1" x14ac:dyDescent="0.25">
      <c r="A98" s="14"/>
      <c r="B98" s="25">
        <v>32</v>
      </c>
      <c r="C98" s="45"/>
      <c r="D98" s="25" t="s">
        <v>23</v>
      </c>
      <c r="E98" s="146">
        <f t="shared" ref="E98:G98" si="30">E99+E103+E108</f>
        <v>928.68</v>
      </c>
      <c r="F98" s="115">
        <f t="shared" si="30"/>
        <v>3537</v>
      </c>
      <c r="G98" s="115">
        <f t="shared" si="30"/>
        <v>3500</v>
      </c>
      <c r="H98" s="115">
        <v>3500</v>
      </c>
      <c r="I98" s="84">
        <v>3500</v>
      </c>
    </row>
    <row r="99" spans="1:9" ht="20.100000000000001" hidden="1" customHeight="1" x14ac:dyDescent="0.25">
      <c r="A99" s="25"/>
      <c r="B99" s="25">
        <v>322</v>
      </c>
      <c r="C99" s="25"/>
      <c r="D99" s="112" t="s">
        <v>80</v>
      </c>
      <c r="E99" s="146">
        <f t="shared" ref="E99:G99" si="31">SUM(E100:E102)</f>
        <v>0</v>
      </c>
      <c r="F99" s="115">
        <f t="shared" si="31"/>
        <v>1037</v>
      </c>
      <c r="G99" s="115">
        <f t="shared" si="31"/>
        <v>1000</v>
      </c>
      <c r="H99" s="115">
        <f>SUM(H100:H102)</f>
        <v>0</v>
      </c>
      <c r="I99" s="82">
        <v>0</v>
      </c>
    </row>
    <row r="100" spans="1:9" ht="20.100000000000001" hidden="1" customHeight="1" x14ac:dyDescent="0.25">
      <c r="A100" s="14"/>
      <c r="B100" s="14">
        <v>3221</v>
      </c>
      <c r="C100" s="14"/>
      <c r="D100" s="18" t="s">
        <v>113</v>
      </c>
      <c r="E100" s="148">
        <v>0</v>
      </c>
      <c r="F100" s="51">
        <v>500</v>
      </c>
      <c r="G100" s="64">
        <v>500</v>
      </c>
      <c r="H100" s="91">
        <v>0</v>
      </c>
      <c r="I100" s="83">
        <v>0</v>
      </c>
    </row>
    <row r="101" spans="1:9" ht="20.100000000000001" hidden="1" customHeight="1" x14ac:dyDescent="0.25">
      <c r="A101" s="14"/>
      <c r="B101" s="14">
        <v>3225</v>
      </c>
      <c r="C101" s="14"/>
      <c r="D101" s="18" t="s">
        <v>83</v>
      </c>
      <c r="E101" s="148">
        <v>0</v>
      </c>
      <c r="F101" s="51">
        <v>537</v>
      </c>
      <c r="G101" s="64">
        <v>500</v>
      </c>
      <c r="H101" s="91">
        <v>0</v>
      </c>
      <c r="I101" s="83">
        <v>0</v>
      </c>
    </row>
    <row r="102" spans="1:9" ht="20.100000000000001" hidden="1" customHeight="1" x14ac:dyDescent="0.25">
      <c r="A102" s="14"/>
      <c r="B102" s="14">
        <v>3227</v>
      </c>
      <c r="C102" s="14"/>
      <c r="D102" s="18" t="s">
        <v>146</v>
      </c>
      <c r="E102" s="148">
        <v>0</v>
      </c>
      <c r="F102" s="51">
        <v>0</v>
      </c>
      <c r="G102" s="64">
        <v>0</v>
      </c>
      <c r="H102" s="91">
        <v>0</v>
      </c>
      <c r="I102" s="83">
        <f t="shared" si="29"/>
        <v>0</v>
      </c>
    </row>
    <row r="103" spans="1:9" ht="20.100000000000001" hidden="1" customHeight="1" x14ac:dyDescent="0.25">
      <c r="A103" s="25"/>
      <c r="B103" s="25">
        <v>323</v>
      </c>
      <c r="C103" s="25"/>
      <c r="D103" s="112" t="s">
        <v>85</v>
      </c>
      <c r="E103" s="146">
        <f>SUM(E104:E107)</f>
        <v>290</v>
      </c>
      <c r="F103" s="115">
        <f t="shared" ref="F103:H103" si="32">SUM(F104:F107)</f>
        <v>2000</v>
      </c>
      <c r="G103" s="115">
        <f t="shared" si="32"/>
        <v>2000</v>
      </c>
      <c r="H103" s="115">
        <f t="shared" si="32"/>
        <v>0</v>
      </c>
      <c r="I103" s="115">
        <v>0</v>
      </c>
    </row>
    <row r="104" spans="1:9" ht="20.100000000000001" hidden="1" customHeight="1" x14ac:dyDescent="0.25">
      <c r="A104" s="14"/>
      <c r="B104" s="14">
        <v>3231</v>
      </c>
      <c r="C104" s="14"/>
      <c r="D104" s="18" t="s">
        <v>86</v>
      </c>
      <c r="E104" s="148">
        <v>240</v>
      </c>
      <c r="F104" s="51">
        <v>500</v>
      </c>
      <c r="G104" s="51">
        <v>500</v>
      </c>
      <c r="H104" s="91">
        <v>0</v>
      </c>
      <c r="I104" s="83">
        <v>0</v>
      </c>
    </row>
    <row r="105" spans="1:9" ht="20.100000000000001" hidden="1" customHeight="1" x14ac:dyDescent="0.25">
      <c r="A105" s="14"/>
      <c r="B105" s="14">
        <v>3232</v>
      </c>
      <c r="C105" s="14"/>
      <c r="D105" s="18" t="s">
        <v>87</v>
      </c>
      <c r="E105" s="148">
        <v>0</v>
      </c>
      <c r="F105" s="51">
        <v>1500</v>
      </c>
      <c r="G105" s="51">
        <v>1500</v>
      </c>
      <c r="H105" s="91">
        <v>0</v>
      </c>
      <c r="I105" s="83">
        <v>0</v>
      </c>
    </row>
    <row r="106" spans="1:9" ht="20.100000000000001" hidden="1" customHeight="1" x14ac:dyDescent="0.25">
      <c r="A106" s="14"/>
      <c r="B106" s="14">
        <v>3236</v>
      </c>
      <c r="C106" s="14"/>
      <c r="D106" s="18" t="s">
        <v>91</v>
      </c>
      <c r="E106" s="148">
        <v>0</v>
      </c>
      <c r="F106" s="51">
        <v>0</v>
      </c>
      <c r="G106" s="51">
        <v>0</v>
      </c>
      <c r="H106" s="91">
        <v>0</v>
      </c>
      <c r="I106" s="83">
        <f t="shared" si="29"/>
        <v>0</v>
      </c>
    </row>
    <row r="107" spans="1:9" ht="20.100000000000001" hidden="1" customHeight="1" x14ac:dyDescent="0.25">
      <c r="A107" s="14"/>
      <c r="B107" s="14">
        <v>3239</v>
      </c>
      <c r="C107" s="14"/>
      <c r="D107" s="18" t="s">
        <v>94</v>
      </c>
      <c r="E107" s="148">
        <v>50</v>
      </c>
      <c r="F107" s="51">
        <v>0</v>
      </c>
      <c r="G107" s="51">
        <v>0</v>
      </c>
      <c r="H107" s="91">
        <v>0</v>
      </c>
      <c r="I107" s="83">
        <f t="shared" si="29"/>
        <v>0</v>
      </c>
    </row>
    <row r="108" spans="1:9" ht="20.100000000000001" hidden="1" customHeight="1" x14ac:dyDescent="0.25">
      <c r="A108" s="25"/>
      <c r="B108" s="25">
        <v>329</v>
      </c>
      <c r="C108" s="25"/>
      <c r="D108" s="112" t="s">
        <v>95</v>
      </c>
      <c r="E108" s="146">
        <f>E109+E110</f>
        <v>638.67999999999995</v>
      </c>
      <c r="F108" s="115">
        <f>F109+F110</f>
        <v>500</v>
      </c>
      <c r="G108" s="115">
        <f>G109+G110</f>
        <v>500</v>
      </c>
      <c r="H108" s="115">
        <f t="shared" ref="H108:I108" si="33">H109+H110</f>
        <v>0</v>
      </c>
      <c r="I108" s="115">
        <f t="shared" si="33"/>
        <v>0</v>
      </c>
    </row>
    <row r="109" spans="1:9" ht="20.100000000000001" hidden="1" customHeight="1" x14ac:dyDescent="0.25">
      <c r="A109" s="25"/>
      <c r="B109" s="14">
        <v>3293</v>
      </c>
      <c r="C109" s="14"/>
      <c r="D109" s="18" t="s">
        <v>97</v>
      </c>
      <c r="E109" s="145">
        <v>55.93</v>
      </c>
      <c r="F109" s="91"/>
      <c r="G109" s="91"/>
      <c r="H109" s="91"/>
      <c r="I109" s="83"/>
    </row>
    <row r="110" spans="1:9" ht="20.100000000000001" hidden="1" customHeight="1" x14ac:dyDescent="0.25">
      <c r="A110" s="14"/>
      <c r="B110" s="14">
        <v>3299</v>
      </c>
      <c r="C110" s="14"/>
      <c r="D110" s="18" t="s">
        <v>95</v>
      </c>
      <c r="E110" s="148">
        <v>582.75</v>
      </c>
      <c r="F110" s="51">
        <v>500</v>
      </c>
      <c r="G110" s="51">
        <v>500</v>
      </c>
      <c r="H110" s="91">
        <v>0</v>
      </c>
      <c r="I110" s="83">
        <v>0</v>
      </c>
    </row>
    <row r="111" spans="1:9" ht="20.100000000000001" customHeight="1" x14ac:dyDescent="0.25">
      <c r="A111" s="14"/>
      <c r="B111" s="25">
        <v>34</v>
      </c>
      <c r="C111" s="25"/>
      <c r="D111" s="25" t="s">
        <v>52</v>
      </c>
      <c r="E111" s="135">
        <f t="shared" ref="E111:G112" si="34">E112</f>
        <v>23.19</v>
      </c>
      <c r="F111" s="43">
        <f t="shared" si="34"/>
        <v>0</v>
      </c>
      <c r="G111" s="43">
        <f t="shared" si="34"/>
        <v>0</v>
      </c>
      <c r="H111" s="43">
        <v>0</v>
      </c>
      <c r="I111" s="84">
        <v>0</v>
      </c>
    </row>
    <row r="112" spans="1:9" ht="20.100000000000001" hidden="1" customHeight="1" x14ac:dyDescent="0.25">
      <c r="A112" s="25"/>
      <c r="B112" s="25">
        <v>343</v>
      </c>
      <c r="C112" s="25"/>
      <c r="D112" s="45" t="s">
        <v>99</v>
      </c>
      <c r="E112" s="135">
        <f t="shared" si="34"/>
        <v>23.19</v>
      </c>
      <c r="F112" s="43">
        <f t="shared" si="34"/>
        <v>0</v>
      </c>
      <c r="G112" s="43">
        <f t="shared" si="34"/>
        <v>0</v>
      </c>
      <c r="H112" s="43">
        <f>H113</f>
        <v>0</v>
      </c>
      <c r="I112" s="82">
        <v>0</v>
      </c>
    </row>
    <row r="113" spans="1:9" ht="20.100000000000001" hidden="1" customHeight="1" x14ac:dyDescent="0.25">
      <c r="A113" s="14"/>
      <c r="B113" s="14">
        <v>3431</v>
      </c>
      <c r="C113" s="14"/>
      <c r="D113" s="18" t="s">
        <v>100</v>
      </c>
      <c r="E113" s="133">
        <v>23.19</v>
      </c>
      <c r="F113" s="11">
        <v>0</v>
      </c>
      <c r="G113" s="11">
        <v>0</v>
      </c>
      <c r="H113" s="11">
        <v>0</v>
      </c>
      <c r="I113" s="83">
        <v>0</v>
      </c>
    </row>
    <row r="114" spans="1:9" ht="25.5" customHeight="1" x14ac:dyDescent="0.25">
      <c r="A114" s="14"/>
      <c r="B114" s="25">
        <v>37</v>
      </c>
      <c r="C114" s="25"/>
      <c r="D114" s="56" t="s">
        <v>53</v>
      </c>
      <c r="E114" s="146">
        <f t="shared" ref="E114:G115" si="35">E115</f>
        <v>259.01</v>
      </c>
      <c r="F114" s="115">
        <f t="shared" si="35"/>
        <v>100</v>
      </c>
      <c r="G114" s="115">
        <f t="shared" si="35"/>
        <v>0</v>
      </c>
      <c r="H114" s="115">
        <f>H115</f>
        <v>0</v>
      </c>
      <c r="I114" s="84">
        <f t="shared" ref="I114:I116" si="36">H114-G114</f>
        <v>0</v>
      </c>
    </row>
    <row r="115" spans="1:9" ht="20.100000000000001" hidden="1" customHeight="1" x14ac:dyDescent="0.25">
      <c r="A115" s="25"/>
      <c r="B115" s="25">
        <v>372</v>
      </c>
      <c r="C115" s="25"/>
      <c r="D115" s="112" t="s">
        <v>102</v>
      </c>
      <c r="E115" s="146">
        <f t="shared" si="35"/>
        <v>259.01</v>
      </c>
      <c r="F115" s="115">
        <f t="shared" si="35"/>
        <v>100</v>
      </c>
      <c r="G115" s="115">
        <f t="shared" si="35"/>
        <v>0</v>
      </c>
      <c r="H115" s="115">
        <f>H116</f>
        <v>0</v>
      </c>
      <c r="I115" s="82">
        <f t="shared" si="36"/>
        <v>0</v>
      </c>
    </row>
    <row r="116" spans="1:9" ht="20.100000000000001" hidden="1" customHeight="1" x14ac:dyDescent="0.25">
      <c r="A116" s="14"/>
      <c r="B116" s="14">
        <v>3722</v>
      </c>
      <c r="C116" s="14"/>
      <c r="D116" s="18" t="s">
        <v>103</v>
      </c>
      <c r="E116" s="148">
        <v>259.01</v>
      </c>
      <c r="F116" s="51">
        <v>100</v>
      </c>
      <c r="G116" s="51">
        <v>0</v>
      </c>
      <c r="H116" s="91">
        <v>0</v>
      </c>
      <c r="I116" s="83">
        <f t="shared" si="36"/>
        <v>0</v>
      </c>
    </row>
    <row r="117" spans="1:9" s="118" customFormat="1" ht="20.100000000000001" customHeight="1" x14ac:dyDescent="0.25">
      <c r="A117" s="177" t="s">
        <v>197</v>
      </c>
      <c r="B117" s="178"/>
      <c r="C117" s="179"/>
      <c r="D117" s="180" t="s">
        <v>26</v>
      </c>
      <c r="E117" s="182">
        <f t="shared" ref="E117:I120" si="37">E118</f>
        <v>682.33</v>
      </c>
      <c r="F117" s="183">
        <f t="shared" si="37"/>
        <v>1794</v>
      </c>
      <c r="G117" s="183">
        <f t="shared" si="37"/>
        <v>2000</v>
      </c>
      <c r="H117" s="183">
        <f t="shared" si="37"/>
        <v>0</v>
      </c>
      <c r="I117" s="183">
        <f t="shared" si="37"/>
        <v>0</v>
      </c>
    </row>
    <row r="118" spans="1:9" ht="20.100000000000001" customHeight="1" x14ac:dyDescent="0.25">
      <c r="A118" s="88"/>
      <c r="B118" s="81">
        <v>3</v>
      </c>
      <c r="C118" s="89"/>
      <c r="D118" s="65" t="s">
        <v>13</v>
      </c>
      <c r="E118" s="146">
        <f t="shared" si="37"/>
        <v>682.33</v>
      </c>
      <c r="F118" s="115">
        <f t="shared" si="37"/>
        <v>1794</v>
      </c>
      <c r="G118" s="115">
        <f t="shared" si="37"/>
        <v>2000</v>
      </c>
      <c r="H118" s="115">
        <f t="shared" si="37"/>
        <v>0</v>
      </c>
      <c r="I118" s="115">
        <f t="shared" si="37"/>
        <v>0</v>
      </c>
    </row>
    <row r="119" spans="1:9" ht="20.100000000000001" customHeight="1" x14ac:dyDescent="0.25">
      <c r="A119" s="14"/>
      <c r="B119" s="25">
        <v>32</v>
      </c>
      <c r="C119" s="45"/>
      <c r="D119" s="25" t="s">
        <v>23</v>
      </c>
      <c r="E119" s="146">
        <f t="shared" si="37"/>
        <v>682.33</v>
      </c>
      <c r="F119" s="115">
        <f t="shared" si="37"/>
        <v>1794</v>
      </c>
      <c r="G119" s="115">
        <f t="shared" si="37"/>
        <v>2000</v>
      </c>
      <c r="H119" s="115">
        <v>0</v>
      </c>
      <c r="I119" s="52">
        <v>0</v>
      </c>
    </row>
    <row r="120" spans="1:9" ht="20.100000000000001" hidden="1" customHeight="1" x14ac:dyDescent="0.25">
      <c r="A120" s="25"/>
      <c r="B120" s="25">
        <v>323</v>
      </c>
      <c r="C120" s="25"/>
      <c r="D120" s="112" t="s">
        <v>85</v>
      </c>
      <c r="E120" s="146">
        <f t="shared" si="37"/>
        <v>682.33</v>
      </c>
      <c r="F120" s="115">
        <f t="shared" si="37"/>
        <v>1794</v>
      </c>
      <c r="G120" s="115">
        <f t="shared" si="37"/>
        <v>2000</v>
      </c>
      <c r="H120" s="115">
        <f t="shared" si="37"/>
        <v>0</v>
      </c>
      <c r="I120" s="52">
        <v>0</v>
      </c>
    </row>
    <row r="121" spans="1:9" ht="20.100000000000001" hidden="1" customHeight="1" x14ac:dyDescent="0.25">
      <c r="A121" s="14"/>
      <c r="B121" s="14">
        <v>3232</v>
      </c>
      <c r="C121" s="14"/>
      <c r="D121" s="18" t="s">
        <v>87</v>
      </c>
      <c r="E121" s="148">
        <v>682.33</v>
      </c>
      <c r="F121" s="51">
        <v>1794</v>
      </c>
      <c r="G121" s="51">
        <v>2000</v>
      </c>
      <c r="H121" s="91">
        <v>0</v>
      </c>
      <c r="I121" s="51">
        <v>0</v>
      </c>
    </row>
    <row r="122" spans="1:9" ht="20.100000000000001" customHeight="1" x14ac:dyDescent="0.25">
      <c r="A122" s="85" t="s">
        <v>124</v>
      </c>
      <c r="B122" s="86"/>
      <c r="C122" s="79">
        <v>47</v>
      </c>
      <c r="D122" s="87" t="s">
        <v>48</v>
      </c>
      <c r="E122" s="144">
        <f t="shared" ref="E122:G122" si="38">E123</f>
        <v>21495.7</v>
      </c>
      <c r="F122" s="55">
        <f t="shared" si="38"/>
        <v>20000</v>
      </c>
      <c r="G122" s="55">
        <f t="shared" si="38"/>
        <v>0</v>
      </c>
      <c r="H122" s="55">
        <f>H123</f>
        <v>0</v>
      </c>
      <c r="I122" s="55">
        <f>I123</f>
        <v>0</v>
      </c>
    </row>
    <row r="123" spans="1:9" ht="20.100000000000001" customHeight="1" x14ac:dyDescent="0.25">
      <c r="A123" s="88"/>
      <c r="B123" s="81">
        <v>3</v>
      </c>
      <c r="C123" s="89"/>
      <c r="D123" s="65" t="s">
        <v>13</v>
      </c>
      <c r="E123" s="146">
        <f t="shared" ref="E123:G123" si="39">E124</f>
        <v>21495.7</v>
      </c>
      <c r="F123" s="115">
        <f t="shared" si="39"/>
        <v>20000</v>
      </c>
      <c r="G123" s="115">
        <f t="shared" si="39"/>
        <v>0</v>
      </c>
      <c r="H123" s="115">
        <f>H124</f>
        <v>0</v>
      </c>
      <c r="I123" s="115">
        <f>I124</f>
        <v>0</v>
      </c>
    </row>
    <row r="124" spans="1:9" ht="20.100000000000001" customHeight="1" x14ac:dyDescent="0.25">
      <c r="A124" s="14"/>
      <c r="B124" s="25">
        <v>32</v>
      </c>
      <c r="C124" s="45"/>
      <c r="D124" s="25" t="s">
        <v>23</v>
      </c>
      <c r="E124" s="146">
        <f t="shared" ref="E124:G124" si="40">E125+E127+E133</f>
        <v>21495.7</v>
      </c>
      <c r="F124" s="115">
        <f t="shared" si="40"/>
        <v>20000</v>
      </c>
      <c r="G124" s="115">
        <f t="shared" si="40"/>
        <v>0</v>
      </c>
      <c r="H124" s="115">
        <v>0</v>
      </c>
      <c r="I124" s="90">
        <v>0</v>
      </c>
    </row>
    <row r="125" spans="1:9" ht="20.100000000000001" hidden="1" customHeight="1" x14ac:dyDescent="0.25">
      <c r="A125" s="25"/>
      <c r="B125" s="25">
        <v>321</v>
      </c>
      <c r="C125" s="25"/>
      <c r="D125" s="112" t="s">
        <v>77</v>
      </c>
      <c r="E125" s="146">
        <f t="shared" ref="E125:G125" si="41">E126</f>
        <v>0</v>
      </c>
      <c r="F125" s="115">
        <f t="shared" si="41"/>
        <v>0</v>
      </c>
      <c r="G125" s="115">
        <f t="shared" si="41"/>
        <v>0</v>
      </c>
      <c r="H125" s="115">
        <f>H126</f>
        <v>0</v>
      </c>
      <c r="I125" s="52">
        <f>H125-G125</f>
        <v>0</v>
      </c>
    </row>
    <row r="126" spans="1:9" ht="20.100000000000001" hidden="1" customHeight="1" x14ac:dyDescent="0.25">
      <c r="A126" s="14"/>
      <c r="B126" s="14">
        <v>3213</v>
      </c>
      <c r="C126" s="14"/>
      <c r="D126" s="18" t="s">
        <v>79</v>
      </c>
      <c r="E126" s="148">
        <v>0</v>
      </c>
      <c r="F126" s="51">
        <v>0</v>
      </c>
      <c r="G126" s="51">
        <v>0</v>
      </c>
      <c r="H126" s="91">
        <v>0</v>
      </c>
      <c r="I126" s="51">
        <f t="shared" ref="I126:I208" si="42">H126-G126</f>
        <v>0</v>
      </c>
    </row>
    <row r="127" spans="1:9" ht="20.100000000000001" hidden="1" customHeight="1" x14ac:dyDescent="0.25">
      <c r="A127" s="25"/>
      <c r="B127" s="25">
        <v>322</v>
      </c>
      <c r="C127" s="25"/>
      <c r="D127" s="112" t="s">
        <v>80</v>
      </c>
      <c r="E127" s="146">
        <f t="shared" ref="E127:G127" si="43">SUM(E128:E132)</f>
        <v>0</v>
      </c>
      <c r="F127" s="115">
        <f t="shared" si="43"/>
        <v>0</v>
      </c>
      <c r="G127" s="115">
        <f t="shared" si="43"/>
        <v>0</v>
      </c>
      <c r="H127" s="115">
        <f>SUM(H128:H132)</f>
        <v>0</v>
      </c>
      <c r="I127" s="52">
        <f t="shared" si="42"/>
        <v>0</v>
      </c>
    </row>
    <row r="128" spans="1:9" ht="20.100000000000001" hidden="1" customHeight="1" x14ac:dyDescent="0.25">
      <c r="A128" s="14"/>
      <c r="B128" s="14">
        <v>3221</v>
      </c>
      <c r="C128" s="14"/>
      <c r="D128" s="18" t="s">
        <v>113</v>
      </c>
      <c r="E128" s="148">
        <v>0</v>
      </c>
      <c r="F128" s="51">
        <v>0</v>
      </c>
      <c r="G128" s="51">
        <v>0</v>
      </c>
      <c r="H128" s="91">
        <v>0</v>
      </c>
      <c r="I128" s="51">
        <f t="shared" si="42"/>
        <v>0</v>
      </c>
    </row>
    <row r="129" spans="1:9" ht="20.100000000000001" hidden="1" customHeight="1" x14ac:dyDescent="0.25">
      <c r="A129" s="14"/>
      <c r="B129" s="14">
        <v>3222</v>
      </c>
      <c r="C129" s="14"/>
      <c r="D129" s="18" t="s">
        <v>81</v>
      </c>
      <c r="E129" s="148">
        <v>0</v>
      </c>
      <c r="F129" s="51">
        <v>0</v>
      </c>
      <c r="G129" s="51">
        <v>0</v>
      </c>
      <c r="H129" s="91">
        <v>0</v>
      </c>
      <c r="I129" s="51">
        <f t="shared" si="42"/>
        <v>0</v>
      </c>
    </row>
    <row r="130" spans="1:9" ht="20.100000000000001" hidden="1" customHeight="1" x14ac:dyDescent="0.25">
      <c r="A130" s="14"/>
      <c r="B130" s="14">
        <v>3223</v>
      </c>
      <c r="C130" s="14"/>
      <c r="D130" s="18" t="s">
        <v>82</v>
      </c>
      <c r="E130" s="148">
        <v>0</v>
      </c>
      <c r="F130" s="51">
        <v>0</v>
      </c>
      <c r="G130" s="51">
        <v>0</v>
      </c>
      <c r="H130" s="91">
        <v>0</v>
      </c>
      <c r="I130" s="51">
        <f t="shared" si="42"/>
        <v>0</v>
      </c>
    </row>
    <row r="131" spans="1:9" ht="20.100000000000001" hidden="1" customHeight="1" x14ac:dyDescent="0.25">
      <c r="A131" s="14"/>
      <c r="B131" s="14">
        <v>3225</v>
      </c>
      <c r="C131" s="14"/>
      <c r="D131" s="18" t="s">
        <v>83</v>
      </c>
      <c r="E131" s="133">
        <v>0</v>
      </c>
      <c r="F131" s="11">
        <v>0</v>
      </c>
      <c r="G131" s="11">
        <v>0</v>
      </c>
      <c r="H131" s="91">
        <v>0</v>
      </c>
      <c r="I131" s="91">
        <f t="shared" si="42"/>
        <v>0</v>
      </c>
    </row>
    <row r="132" spans="1:9" ht="20.100000000000001" hidden="1" customHeight="1" x14ac:dyDescent="0.25">
      <c r="A132" s="14"/>
      <c r="B132" s="14">
        <v>3227</v>
      </c>
      <c r="C132" s="14"/>
      <c r="D132" s="18" t="s">
        <v>84</v>
      </c>
      <c r="E132" s="148">
        <v>0</v>
      </c>
      <c r="F132" s="51">
        <v>0</v>
      </c>
      <c r="G132" s="51">
        <v>0</v>
      </c>
      <c r="H132" s="91">
        <v>0</v>
      </c>
      <c r="I132" s="51">
        <f t="shared" si="42"/>
        <v>0</v>
      </c>
    </row>
    <row r="133" spans="1:9" ht="20.100000000000001" hidden="1" customHeight="1" x14ac:dyDescent="0.25">
      <c r="A133" s="25"/>
      <c r="B133" s="25">
        <v>323</v>
      </c>
      <c r="C133" s="25"/>
      <c r="D133" s="112" t="s">
        <v>85</v>
      </c>
      <c r="E133" s="146">
        <f t="shared" ref="E133:G133" si="44">SUM(E134:E137)</f>
        <v>21495.7</v>
      </c>
      <c r="F133" s="115">
        <f t="shared" si="44"/>
        <v>20000</v>
      </c>
      <c r="G133" s="115">
        <f t="shared" si="44"/>
        <v>0</v>
      </c>
      <c r="H133" s="115">
        <f>SUM(H134:H137)</f>
        <v>0</v>
      </c>
      <c r="I133" s="52">
        <v>0</v>
      </c>
    </row>
    <row r="134" spans="1:9" ht="20.100000000000001" hidden="1" customHeight="1" x14ac:dyDescent="0.25">
      <c r="A134" s="14"/>
      <c r="B134" s="14">
        <v>3231</v>
      </c>
      <c r="C134" s="14"/>
      <c r="D134" s="18" t="s">
        <v>86</v>
      </c>
      <c r="E134" s="148">
        <v>11536</v>
      </c>
      <c r="F134" s="51">
        <v>10000</v>
      </c>
      <c r="G134" s="51">
        <v>0</v>
      </c>
      <c r="H134" s="91">
        <v>0</v>
      </c>
      <c r="I134" s="51">
        <v>0</v>
      </c>
    </row>
    <row r="135" spans="1:9" ht="20.100000000000001" hidden="1" customHeight="1" x14ac:dyDescent="0.25">
      <c r="A135" s="14"/>
      <c r="B135" s="14">
        <v>3232</v>
      </c>
      <c r="C135" s="14"/>
      <c r="D135" s="18" t="s">
        <v>87</v>
      </c>
      <c r="E135" s="148">
        <v>0</v>
      </c>
      <c r="F135" s="51">
        <v>0</v>
      </c>
      <c r="G135" s="51">
        <v>0</v>
      </c>
      <c r="H135" s="91">
        <v>0</v>
      </c>
      <c r="I135" s="51">
        <v>0</v>
      </c>
    </row>
    <row r="136" spans="1:9" ht="20.100000000000001" hidden="1" customHeight="1" x14ac:dyDescent="0.25">
      <c r="A136" s="14"/>
      <c r="B136" s="14">
        <v>3236</v>
      </c>
      <c r="C136" s="14"/>
      <c r="D136" s="18" t="s">
        <v>91</v>
      </c>
      <c r="E136" s="148">
        <v>0</v>
      </c>
      <c r="F136" s="51">
        <v>0</v>
      </c>
      <c r="G136" s="51">
        <v>0</v>
      </c>
      <c r="H136" s="91">
        <v>0</v>
      </c>
      <c r="I136" s="51">
        <f t="shared" si="42"/>
        <v>0</v>
      </c>
    </row>
    <row r="137" spans="1:9" ht="20.100000000000001" hidden="1" customHeight="1" x14ac:dyDescent="0.25">
      <c r="A137" s="14"/>
      <c r="B137" s="14">
        <v>3239</v>
      </c>
      <c r="C137" s="14"/>
      <c r="D137" s="18" t="s">
        <v>94</v>
      </c>
      <c r="E137" s="148">
        <v>9959.7000000000007</v>
      </c>
      <c r="F137" s="51">
        <v>10000</v>
      </c>
      <c r="G137" s="51">
        <v>0</v>
      </c>
      <c r="H137" s="91">
        <v>0</v>
      </c>
      <c r="I137" s="51">
        <v>0</v>
      </c>
    </row>
    <row r="138" spans="1:9" s="118" customFormat="1" ht="20.100000000000001" customHeight="1" x14ac:dyDescent="0.25">
      <c r="A138" s="177" t="s">
        <v>196</v>
      </c>
      <c r="B138" s="178"/>
      <c r="C138" s="179"/>
      <c r="D138" s="180" t="s">
        <v>48</v>
      </c>
      <c r="E138" s="182">
        <f t="shared" ref="E138:H139" si="45">E139</f>
        <v>644.85</v>
      </c>
      <c r="F138" s="183">
        <f t="shared" si="45"/>
        <v>0</v>
      </c>
      <c r="G138" s="183">
        <f t="shared" si="45"/>
        <v>0</v>
      </c>
      <c r="H138" s="183">
        <f t="shared" si="45"/>
        <v>0</v>
      </c>
      <c r="I138" s="183">
        <v>0</v>
      </c>
    </row>
    <row r="139" spans="1:9" ht="20.100000000000001" customHeight="1" x14ac:dyDescent="0.25">
      <c r="A139" s="88"/>
      <c r="B139" s="81">
        <v>3</v>
      </c>
      <c r="C139" s="89"/>
      <c r="D139" s="65" t="s">
        <v>13</v>
      </c>
      <c r="E139" s="146">
        <f t="shared" si="45"/>
        <v>644.85</v>
      </c>
      <c r="F139" s="115">
        <f t="shared" si="45"/>
        <v>0</v>
      </c>
      <c r="G139" s="115">
        <f t="shared" si="45"/>
        <v>0</v>
      </c>
      <c r="H139" s="115">
        <f t="shared" si="45"/>
        <v>0</v>
      </c>
      <c r="I139" s="52">
        <v>0</v>
      </c>
    </row>
    <row r="140" spans="1:9" ht="20.100000000000001" customHeight="1" x14ac:dyDescent="0.25">
      <c r="A140" s="14"/>
      <c r="B140" s="25">
        <v>32</v>
      </c>
      <c r="C140" s="45"/>
      <c r="D140" s="25" t="s">
        <v>23</v>
      </c>
      <c r="E140" s="146">
        <f>E141+E144</f>
        <v>644.85</v>
      </c>
      <c r="F140" s="115">
        <f t="shared" ref="F140:I140" si="46">F141+F144</f>
        <v>0</v>
      </c>
      <c r="G140" s="115">
        <f t="shared" si="46"/>
        <v>0</v>
      </c>
      <c r="H140" s="115">
        <f t="shared" si="46"/>
        <v>0</v>
      </c>
      <c r="I140" s="115">
        <f t="shared" si="46"/>
        <v>0</v>
      </c>
    </row>
    <row r="141" spans="1:9" ht="20.100000000000001" hidden="1" customHeight="1" x14ac:dyDescent="0.25">
      <c r="A141" s="25"/>
      <c r="B141" s="25">
        <v>322</v>
      </c>
      <c r="C141" s="25"/>
      <c r="D141" s="112" t="s">
        <v>80</v>
      </c>
      <c r="E141" s="146">
        <f t="shared" ref="E141:G141" si="47">E142+E143</f>
        <v>0</v>
      </c>
      <c r="F141" s="115">
        <f t="shared" si="47"/>
        <v>0</v>
      </c>
      <c r="G141" s="115">
        <f t="shared" si="47"/>
        <v>0</v>
      </c>
      <c r="H141" s="115">
        <f>H142+H143</f>
        <v>0</v>
      </c>
      <c r="I141" s="52">
        <f t="shared" si="42"/>
        <v>0</v>
      </c>
    </row>
    <row r="142" spans="1:9" ht="20.100000000000001" hidden="1" customHeight="1" x14ac:dyDescent="0.25">
      <c r="A142" s="14"/>
      <c r="B142" s="14">
        <v>3225</v>
      </c>
      <c r="C142" s="14"/>
      <c r="D142" s="18" t="s">
        <v>83</v>
      </c>
      <c r="E142" s="148">
        <v>0</v>
      </c>
      <c r="F142" s="51">
        <v>0</v>
      </c>
      <c r="G142" s="51">
        <v>0</v>
      </c>
      <c r="H142" s="91">
        <v>0</v>
      </c>
      <c r="I142" s="51">
        <f t="shared" si="42"/>
        <v>0</v>
      </c>
    </row>
    <row r="143" spans="1:9" ht="20.100000000000001" hidden="1" customHeight="1" x14ac:dyDescent="0.25">
      <c r="A143" s="14"/>
      <c r="B143" s="14">
        <v>3227</v>
      </c>
      <c r="C143" s="14"/>
      <c r="D143" s="18" t="s">
        <v>84</v>
      </c>
      <c r="E143" s="148">
        <v>0</v>
      </c>
      <c r="F143" s="51">
        <v>0</v>
      </c>
      <c r="G143" s="51">
        <v>0</v>
      </c>
      <c r="H143" s="91">
        <v>0</v>
      </c>
      <c r="I143" s="51">
        <f t="shared" si="42"/>
        <v>0</v>
      </c>
    </row>
    <row r="144" spans="1:9" ht="20.100000000000001" hidden="1" customHeight="1" x14ac:dyDescent="0.25">
      <c r="A144" s="25"/>
      <c r="B144" s="25">
        <v>323</v>
      </c>
      <c r="C144" s="25"/>
      <c r="D144" s="112" t="s">
        <v>85</v>
      </c>
      <c r="E144" s="203">
        <f>E145</f>
        <v>644.85</v>
      </c>
      <c r="F144" s="52">
        <f t="shared" ref="F144:I144" si="48">F145</f>
        <v>0</v>
      </c>
      <c r="G144" s="52">
        <f t="shared" si="48"/>
        <v>0</v>
      </c>
      <c r="H144" s="52">
        <f t="shared" si="48"/>
        <v>0</v>
      </c>
      <c r="I144" s="52">
        <f t="shared" si="48"/>
        <v>0</v>
      </c>
    </row>
    <row r="145" spans="1:9" ht="20.100000000000001" hidden="1" customHeight="1" x14ac:dyDescent="0.25">
      <c r="A145" s="14"/>
      <c r="B145" s="14">
        <v>3236</v>
      </c>
      <c r="C145" s="14"/>
      <c r="D145" s="18" t="s">
        <v>91</v>
      </c>
      <c r="E145" s="148">
        <v>644.85</v>
      </c>
      <c r="F145" s="51"/>
      <c r="G145" s="51">
        <v>0</v>
      </c>
      <c r="H145" s="91">
        <v>0</v>
      </c>
      <c r="I145" s="51">
        <v>0</v>
      </c>
    </row>
    <row r="146" spans="1:9" ht="20.100000000000001" customHeight="1" x14ac:dyDescent="0.25">
      <c r="A146" s="85" t="s">
        <v>124</v>
      </c>
      <c r="B146" s="86"/>
      <c r="C146" s="79">
        <v>53</v>
      </c>
      <c r="D146" s="87" t="s">
        <v>50</v>
      </c>
      <c r="E146" s="144">
        <f t="shared" ref="E146:G146" si="49">E147</f>
        <v>2011932.5899999999</v>
      </c>
      <c r="F146" s="55">
        <f t="shared" si="49"/>
        <v>2387981</v>
      </c>
      <c r="G146" s="55">
        <f t="shared" si="49"/>
        <v>2515400</v>
      </c>
      <c r="H146" s="55">
        <f>H147</f>
        <v>2565400</v>
      </c>
      <c r="I146" s="55">
        <f>I147</f>
        <v>2615400</v>
      </c>
    </row>
    <row r="147" spans="1:9" ht="20.100000000000001" customHeight="1" x14ac:dyDescent="0.25">
      <c r="A147" s="80"/>
      <c r="B147" s="81">
        <v>3</v>
      </c>
      <c r="C147" s="65"/>
      <c r="D147" s="65" t="s">
        <v>13</v>
      </c>
      <c r="E147" s="146">
        <f>E148+E158+E176+E179+E182</f>
        <v>2011932.5899999999</v>
      </c>
      <c r="F147" s="115">
        <f>F148+F158+F176+F179+F182</f>
        <v>2387981</v>
      </c>
      <c r="G147" s="115">
        <f>G148+G158+G176+G179+G182</f>
        <v>2515400</v>
      </c>
      <c r="H147" s="115">
        <f t="shared" ref="H147:I147" si="50">H148+H158+H176+H179+H182</f>
        <v>2565400</v>
      </c>
      <c r="I147" s="115">
        <f t="shared" si="50"/>
        <v>2615400</v>
      </c>
    </row>
    <row r="148" spans="1:9" ht="20.100000000000001" customHeight="1" x14ac:dyDescent="0.25">
      <c r="A148" s="13"/>
      <c r="B148" s="13">
        <v>31</v>
      </c>
      <c r="C148" s="13"/>
      <c r="D148" s="13" t="s">
        <v>14</v>
      </c>
      <c r="E148" s="146">
        <f t="shared" ref="E148:G148" si="51">E149+E153+E155</f>
        <v>1818043.8299999998</v>
      </c>
      <c r="F148" s="115">
        <f t="shared" si="51"/>
        <v>2175000</v>
      </c>
      <c r="G148" s="115">
        <f t="shared" si="51"/>
        <v>2300000</v>
      </c>
      <c r="H148" s="115">
        <v>2350000</v>
      </c>
      <c r="I148" s="90">
        <v>2400000</v>
      </c>
    </row>
    <row r="149" spans="1:9" ht="20.100000000000001" customHeight="1" x14ac:dyDescent="0.25">
      <c r="A149" s="13"/>
      <c r="B149" s="13">
        <v>311</v>
      </c>
      <c r="C149" s="13"/>
      <c r="D149" s="103" t="s">
        <v>110</v>
      </c>
      <c r="E149" s="146">
        <f t="shared" ref="E149:G149" si="52">SUM(E150:E152)</f>
        <v>1510096.8199999998</v>
      </c>
      <c r="F149" s="115">
        <f t="shared" si="52"/>
        <v>1815000</v>
      </c>
      <c r="G149" s="115">
        <f t="shared" si="52"/>
        <v>1915000</v>
      </c>
      <c r="H149" s="115">
        <f>SUM(H150:H152)</f>
        <v>0</v>
      </c>
      <c r="I149" s="52">
        <v>0</v>
      </c>
    </row>
    <row r="150" spans="1:9" ht="15.75" hidden="1" customHeight="1" x14ac:dyDescent="0.25">
      <c r="A150" s="14"/>
      <c r="B150" s="14">
        <v>3111</v>
      </c>
      <c r="C150" s="15"/>
      <c r="D150" s="15" t="s">
        <v>71</v>
      </c>
      <c r="E150" s="148">
        <v>1459806.4</v>
      </c>
      <c r="F150" s="51">
        <v>1750000</v>
      </c>
      <c r="G150" s="51">
        <v>1850000</v>
      </c>
      <c r="H150" s="91">
        <v>0</v>
      </c>
      <c r="I150" s="51">
        <v>0</v>
      </c>
    </row>
    <row r="151" spans="1:9" ht="20.100000000000001" hidden="1" customHeight="1" x14ac:dyDescent="0.25">
      <c r="A151" s="14"/>
      <c r="B151" s="14">
        <v>3113</v>
      </c>
      <c r="C151" s="15"/>
      <c r="D151" s="15" t="s">
        <v>72</v>
      </c>
      <c r="E151" s="148">
        <v>38590.29</v>
      </c>
      <c r="F151" s="51">
        <v>50000</v>
      </c>
      <c r="G151" s="51">
        <v>50000</v>
      </c>
      <c r="H151" s="91">
        <v>0</v>
      </c>
      <c r="I151" s="51">
        <v>0</v>
      </c>
    </row>
    <row r="152" spans="1:9" ht="20.100000000000001" hidden="1" customHeight="1" x14ac:dyDescent="0.25">
      <c r="A152" s="14"/>
      <c r="B152" s="14">
        <v>3114</v>
      </c>
      <c r="C152" s="15"/>
      <c r="D152" s="15" t="s">
        <v>73</v>
      </c>
      <c r="E152" s="148">
        <v>11700.13</v>
      </c>
      <c r="F152" s="51">
        <v>15000</v>
      </c>
      <c r="G152" s="51">
        <v>15000</v>
      </c>
      <c r="H152" s="91">
        <v>0</v>
      </c>
      <c r="I152" s="51">
        <v>0</v>
      </c>
    </row>
    <row r="153" spans="1:9" ht="20.100000000000001" customHeight="1" x14ac:dyDescent="0.25">
      <c r="A153" s="25"/>
      <c r="B153" s="25">
        <v>312</v>
      </c>
      <c r="C153" s="45"/>
      <c r="D153" s="45" t="s">
        <v>74</v>
      </c>
      <c r="E153" s="146">
        <f t="shared" ref="E153:G153" si="53">E154</f>
        <v>64066</v>
      </c>
      <c r="F153" s="115">
        <f t="shared" si="53"/>
        <v>75000</v>
      </c>
      <c r="G153" s="115">
        <f t="shared" si="53"/>
        <v>70000</v>
      </c>
      <c r="H153" s="115">
        <f>H154</f>
        <v>0</v>
      </c>
      <c r="I153" s="52">
        <v>0</v>
      </c>
    </row>
    <row r="154" spans="1:9" ht="20.100000000000001" hidden="1" customHeight="1" x14ac:dyDescent="0.25">
      <c r="A154" s="14"/>
      <c r="B154" s="14">
        <v>3121</v>
      </c>
      <c r="C154" s="15"/>
      <c r="D154" s="15" t="s">
        <v>74</v>
      </c>
      <c r="E154" s="148">
        <v>64066</v>
      </c>
      <c r="F154" s="51">
        <v>75000</v>
      </c>
      <c r="G154" s="51">
        <v>70000</v>
      </c>
      <c r="H154" s="91">
        <v>0</v>
      </c>
      <c r="I154" s="51">
        <v>0</v>
      </c>
    </row>
    <row r="155" spans="1:9" ht="20.100000000000001" customHeight="1" x14ac:dyDescent="0.25">
      <c r="A155" s="25"/>
      <c r="B155" s="25">
        <v>313</v>
      </c>
      <c r="C155" s="45"/>
      <c r="D155" s="45" t="s">
        <v>75</v>
      </c>
      <c r="E155" s="146">
        <f>E156+E157</f>
        <v>243881.01</v>
      </c>
      <c r="F155" s="115">
        <f t="shared" ref="F155:G155" si="54">F156+F157</f>
        <v>285000</v>
      </c>
      <c r="G155" s="115">
        <f t="shared" si="54"/>
        <v>315000</v>
      </c>
      <c r="H155" s="115">
        <f>H156</f>
        <v>0</v>
      </c>
      <c r="I155" s="52">
        <v>0</v>
      </c>
    </row>
    <row r="156" spans="1:9" ht="25.5" hidden="1" customHeight="1" x14ac:dyDescent="0.25">
      <c r="A156" s="14"/>
      <c r="B156" s="14">
        <v>3132</v>
      </c>
      <c r="C156" s="15"/>
      <c r="D156" s="18" t="s">
        <v>76</v>
      </c>
      <c r="E156" s="148">
        <v>243881.01</v>
      </c>
      <c r="F156" s="51">
        <v>285000</v>
      </c>
      <c r="G156" s="51">
        <v>315000</v>
      </c>
      <c r="H156" s="91">
        <v>0</v>
      </c>
      <c r="I156" s="51">
        <v>0</v>
      </c>
    </row>
    <row r="157" spans="1:9" ht="25.5" hidden="1" customHeight="1" x14ac:dyDescent="0.25">
      <c r="A157" s="14"/>
      <c r="B157" s="14">
        <v>3133</v>
      </c>
      <c r="C157" s="15"/>
      <c r="D157" s="18" t="s">
        <v>149</v>
      </c>
      <c r="E157" s="148">
        <v>0</v>
      </c>
      <c r="F157" s="51">
        <v>0</v>
      </c>
      <c r="G157" s="51">
        <v>0</v>
      </c>
      <c r="H157" s="91">
        <v>0</v>
      </c>
      <c r="I157" s="51">
        <v>0</v>
      </c>
    </row>
    <row r="158" spans="1:9" ht="20.100000000000001" customHeight="1" x14ac:dyDescent="0.25">
      <c r="A158" s="14"/>
      <c r="B158" s="25">
        <v>32</v>
      </c>
      <c r="C158" s="45"/>
      <c r="D158" s="25" t="s">
        <v>23</v>
      </c>
      <c r="E158" s="146">
        <f t="shared" ref="E158:F158" si="55">E159+E162+E166+E171</f>
        <v>149207.89000000001</v>
      </c>
      <c r="F158" s="115">
        <f t="shared" si="55"/>
        <v>166928</v>
      </c>
      <c r="G158" s="115">
        <f>G159+G162+G166+G171</f>
        <v>164400</v>
      </c>
      <c r="H158" s="115">
        <v>164400</v>
      </c>
      <c r="I158" s="90">
        <v>164400</v>
      </c>
    </row>
    <row r="159" spans="1:9" ht="20.100000000000001" customHeight="1" x14ac:dyDescent="0.25">
      <c r="A159" s="25"/>
      <c r="B159" s="25">
        <v>321</v>
      </c>
      <c r="C159" s="25"/>
      <c r="D159" s="112" t="s">
        <v>77</v>
      </c>
      <c r="E159" s="146">
        <f t="shared" ref="E159:G159" si="56">E160+E161</f>
        <v>38161.58</v>
      </c>
      <c r="F159" s="115">
        <f t="shared" si="56"/>
        <v>45300</v>
      </c>
      <c r="G159" s="115">
        <f t="shared" si="56"/>
        <v>48300</v>
      </c>
      <c r="H159" s="115">
        <f>H160+H161</f>
        <v>0</v>
      </c>
      <c r="I159" s="52">
        <v>0</v>
      </c>
    </row>
    <row r="160" spans="1:9" ht="20.100000000000001" hidden="1" customHeight="1" x14ac:dyDescent="0.25">
      <c r="A160" s="14"/>
      <c r="B160" s="14">
        <v>3211</v>
      </c>
      <c r="C160" s="14"/>
      <c r="D160" s="18" t="s">
        <v>78</v>
      </c>
      <c r="E160" s="149">
        <v>79.150000000000006</v>
      </c>
      <c r="F160" s="51">
        <v>300</v>
      </c>
      <c r="G160" s="51">
        <v>300</v>
      </c>
      <c r="H160" s="91">
        <v>0</v>
      </c>
      <c r="I160" s="51">
        <v>0</v>
      </c>
    </row>
    <row r="161" spans="1:9" ht="25.5" hidden="1" customHeight="1" x14ac:dyDescent="0.25">
      <c r="A161" s="14"/>
      <c r="B161" s="14">
        <v>3212</v>
      </c>
      <c r="C161" s="14"/>
      <c r="D161" s="18" t="s">
        <v>127</v>
      </c>
      <c r="E161" s="133">
        <v>38082.43</v>
      </c>
      <c r="F161" s="11">
        <v>45000</v>
      </c>
      <c r="G161" s="11">
        <v>48000</v>
      </c>
      <c r="H161" s="91">
        <v>0</v>
      </c>
      <c r="I161" s="51">
        <v>0</v>
      </c>
    </row>
    <row r="162" spans="1:9" ht="20.100000000000001" customHeight="1" x14ac:dyDescent="0.25">
      <c r="A162" s="25"/>
      <c r="B162" s="25">
        <v>322</v>
      </c>
      <c r="C162" s="25"/>
      <c r="D162" s="112" t="s">
        <v>80</v>
      </c>
      <c r="E162" s="204">
        <f t="shared" ref="E162:G162" si="57">E163+E164+E165</f>
        <v>106556.99</v>
      </c>
      <c r="F162" s="205">
        <f t="shared" si="57"/>
        <v>116001</v>
      </c>
      <c r="G162" s="205">
        <f t="shared" si="57"/>
        <v>110100</v>
      </c>
      <c r="H162" s="205">
        <f>H163+H164+H165</f>
        <v>0</v>
      </c>
      <c r="I162" s="52">
        <v>0</v>
      </c>
    </row>
    <row r="163" spans="1:9" ht="20.100000000000001" hidden="1" customHeight="1" x14ac:dyDescent="0.25">
      <c r="A163" s="14"/>
      <c r="B163" s="14">
        <v>3221</v>
      </c>
      <c r="C163" s="14"/>
      <c r="D163" s="18" t="s">
        <v>113</v>
      </c>
      <c r="E163" s="133">
        <v>97.38</v>
      </c>
      <c r="F163" s="11">
        <v>610</v>
      </c>
      <c r="G163" s="11">
        <v>100</v>
      </c>
      <c r="H163" s="92">
        <v>0</v>
      </c>
      <c r="I163" s="51">
        <v>0</v>
      </c>
    </row>
    <row r="164" spans="1:9" ht="20.100000000000001" hidden="1" customHeight="1" x14ac:dyDescent="0.25">
      <c r="A164" s="14"/>
      <c r="B164" s="14">
        <v>3222</v>
      </c>
      <c r="C164" s="14"/>
      <c r="D164" s="18" t="s">
        <v>81</v>
      </c>
      <c r="E164" s="148">
        <v>106199.61</v>
      </c>
      <c r="F164" s="51">
        <v>115000</v>
      </c>
      <c r="G164" s="51">
        <v>110000</v>
      </c>
      <c r="H164" s="91">
        <v>0</v>
      </c>
      <c r="I164" s="51">
        <v>0</v>
      </c>
    </row>
    <row r="165" spans="1:9" ht="20.100000000000001" hidden="1" customHeight="1" x14ac:dyDescent="0.25">
      <c r="A165" s="14"/>
      <c r="B165" s="14">
        <v>3225</v>
      </c>
      <c r="C165" s="14"/>
      <c r="D165" s="18" t="s">
        <v>83</v>
      </c>
      <c r="E165" s="148">
        <v>260</v>
      </c>
      <c r="F165" s="51">
        <v>391</v>
      </c>
      <c r="G165" s="51">
        <v>0</v>
      </c>
      <c r="H165" s="91">
        <v>0</v>
      </c>
      <c r="I165" s="51">
        <f t="shared" si="42"/>
        <v>0</v>
      </c>
    </row>
    <row r="166" spans="1:9" ht="20.100000000000001" customHeight="1" x14ac:dyDescent="0.25">
      <c r="A166" s="25"/>
      <c r="B166" s="25">
        <v>323</v>
      </c>
      <c r="C166" s="25"/>
      <c r="D166" s="112" t="s">
        <v>85</v>
      </c>
      <c r="E166" s="115">
        <f>E167+E169+E170+E168</f>
        <v>66.319999999999993</v>
      </c>
      <c r="F166" s="115">
        <f>F167+F169+F170+F168</f>
        <v>612</v>
      </c>
      <c r="G166" s="115">
        <f t="shared" ref="G166:I166" si="58">G167+G169+G170+G168</f>
        <v>0</v>
      </c>
      <c r="H166" s="115">
        <f t="shared" si="58"/>
        <v>0</v>
      </c>
      <c r="I166" s="115">
        <f t="shared" si="58"/>
        <v>0</v>
      </c>
    </row>
    <row r="167" spans="1:9" ht="20.100000000000001" hidden="1" customHeight="1" x14ac:dyDescent="0.25">
      <c r="A167" s="14"/>
      <c r="B167" s="14">
        <v>3231</v>
      </c>
      <c r="C167" s="14"/>
      <c r="D167" s="18" t="s">
        <v>86</v>
      </c>
      <c r="E167" s="148">
        <v>16.32</v>
      </c>
      <c r="F167" s="51">
        <v>492</v>
      </c>
      <c r="G167" s="51">
        <v>0</v>
      </c>
      <c r="H167" s="91">
        <v>0</v>
      </c>
      <c r="I167" s="51">
        <v>0</v>
      </c>
    </row>
    <row r="168" spans="1:9" ht="20.100000000000001" hidden="1" customHeight="1" x14ac:dyDescent="0.25">
      <c r="A168" s="14"/>
      <c r="B168" s="14">
        <v>3232</v>
      </c>
      <c r="C168" s="14"/>
      <c r="D168" s="18" t="s">
        <v>87</v>
      </c>
      <c r="E168" s="148">
        <v>0</v>
      </c>
      <c r="F168" s="51">
        <v>0</v>
      </c>
      <c r="G168" s="51"/>
      <c r="H168" s="91"/>
      <c r="I168" s="51"/>
    </row>
    <row r="169" spans="1:9" ht="16.5" hidden="1" customHeight="1" x14ac:dyDescent="0.25">
      <c r="A169" s="14"/>
      <c r="B169" s="14">
        <v>3236</v>
      </c>
      <c r="C169" s="14"/>
      <c r="D169" s="18" t="s">
        <v>91</v>
      </c>
      <c r="E169" s="148">
        <v>50</v>
      </c>
      <c r="F169" s="51">
        <v>120</v>
      </c>
      <c r="G169" s="51">
        <v>0</v>
      </c>
      <c r="H169" s="91">
        <v>0</v>
      </c>
      <c r="I169" s="51">
        <v>0</v>
      </c>
    </row>
    <row r="170" spans="1:9" ht="20.100000000000001" hidden="1" customHeight="1" x14ac:dyDescent="0.25">
      <c r="A170" s="14"/>
      <c r="B170" s="14">
        <v>3237</v>
      </c>
      <c r="C170" s="14"/>
      <c r="D170" s="18" t="s">
        <v>92</v>
      </c>
      <c r="E170" s="148">
        <v>0</v>
      </c>
      <c r="F170" s="51">
        <v>0</v>
      </c>
      <c r="G170" s="51">
        <v>0</v>
      </c>
      <c r="H170" s="91">
        <v>0</v>
      </c>
      <c r="I170" s="51">
        <v>0</v>
      </c>
    </row>
    <row r="171" spans="1:9" ht="20.100000000000001" customHeight="1" x14ac:dyDescent="0.25">
      <c r="A171" s="25"/>
      <c r="B171" s="25">
        <v>329</v>
      </c>
      <c r="C171" s="25"/>
      <c r="D171" s="112" t="s">
        <v>95</v>
      </c>
      <c r="E171" s="146">
        <f>SUM(E172:E175)</f>
        <v>4423</v>
      </c>
      <c r="F171" s="115">
        <f t="shared" ref="F171:G171" si="59">SUM(F172:F175)</f>
        <v>5015</v>
      </c>
      <c r="G171" s="115">
        <f t="shared" si="59"/>
        <v>6000</v>
      </c>
      <c r="H171" s="115">
        <f t="shared" ref="H171" si="60">H172+H173</f>
        <v>0</v>
      </c>
      <c r="I171" s="115">
        <v>0</v>
      </c>
    </row>
    <row r="172" spans="1:9" ht="20.100000000000001" hidden="1" customHeight="1" x14ac:dyDescent="0.25">
      <c r="A172" s="14"/>
      <c r="B172" s="14">
        <v>3293</v>
      </c>
      <c r="C172" s="14"/>
      <c r="D172" s="18" t="s">
        <v>97</v>
      </c>
      <c r="E172" s="145">
        <v>447</v>
      </c>
      <c r="F172" s="91">
        <v>0</v>
      </c>
      <c r="G172" s="91">
        <v>500</v>
      </c>
      <c r="H172" s="91">
        <v>0</v>
      </c>
      <c r="I172" s="51">
        <v>0</v>
      </c>
    </row>
    <row r="173" spans="1:9" ht="20.100000000000001" hidden="1" customHeight="1" x14ac:dyDescent="0.25">
      <c r="A173" s="14"/>
      <c r="B173" s="14">
        <v>3295</v>
      </c>
      <c r="C173" s="14"/>
      <c r="D173" s="18" t="s">
        <v>98</v>
      </c>
      <c r="E173" s="148">
        <v>3976</v>
      </c>
      <c r="F173" s="51">
        <v>4992</v>
      </c>
      <c r="G173" s="51">
        <v>5500</v>
      </c>
      <c r="H173" s="91">
        <v>0</v>
      </c>
      <c r="I173" s="51">
        <v>0</v>
      </c>
    </row>
    <row r="174" spans="1:9" ht="20.100000000000001" hidden="1" customHeight="1" x14ac:dyDescent="0.25">
      <c r="A174" s="14"/>
      <c r="B174" s="14">
        <v>3296</v>
      </c>
      <c r="C174" s="14"/>
      <c r="D174" s="18" t="s">
        <v>116</v>
      </c>
      <c r="E174" s="148">
        <v>0</v>
      </c>
      <c r="F174" s="51">
        <v>0</v>
      </c>
      <c r="G174" s="51">
        <v>0</v>
      </c>
      <c r="H174" s="91">
        <v>0</v>
      </c>
      <c r="I174" s="51">
        <v>0</v>
      </c>
    </row>
    <row r="175" spans="1:9" ht="20.100000000000001" hidden="1" customHeight="1" x14ac:dyDescent="0.25">
      <c r="A175" s="14"/>
      <c r="B175" s="14">
        <v>3299</v>
      </c>
      <c r="C175" s="14"/>
      <c r="D175" s="18" t="s">
        <v>95</v>
      </c>
      <c r="E175" s="148">
        <v>0</v>
      </c>
      <c r="F175" s="51">
        <v>23</v>
      </c>
      <c r="G175" s="51">
        <v>0</v>
      </c>
      <c r="H175" s="91">
        <v>0</v>
      </c>
      <c r="I175" s="51">
        <v>0</v>
      </c>
    </row>
    <row r="176" spans="1:9" ht="20.100000000000001" hidden="1" customHeight="1" x14ac:dyDescent="0.25">
      <c r="A176" s="14"/>
      <c r="B176" s="25">
        <v>34</v>
      </c>
      <c r="C176" s="25"/>
      <c r="D176" s="25" t="s">
        <v>52</v>
      </c>
      <c r="E176" s="135">
        <f t="shared" ref="E176:H177" si="61">E177</f>
        <v>0</v>
      </c>
      <c r="F176" s="43">
        <f t="shared" si="61"/>
        <v>0</v>
      </c>
      <c r="G176" s="43">
        <f t="shared" si="61"/>
        <v>0</v>
      </c>
      <c r="H176" s="43">
        <f t="shared" si="61"/>
        <v>0</v>
      </c>
      <c r="I176" s="84">
        <f t="shared" ref="I176:I178" si="62">H176-G176</f>
        <v>0</v>
      </c>
    </row>
    <row r="177" spans="1:9" ht="20.100000000000001" hidden="1" customHeight="1" x14ac:dyDescent="0.25">
      <c r="A177" s="25"/>
      <c r="B177" s="25">
        <v>343</v>
      </c>
      <c r="C177" s="25"/>
      <c r="D177" s="45" t="s">
        <v>99</v>
      </c>
      <c r="E177" s="135">
        <f t="shared" si="61"/>
        <v>0</v>
      </c>
      <c r="F177" s="43">
        <f t="shared" si="61"/>
        <v>0</v>
      </c>
      <c r="G177" s="43">
        <f t="shared" si="61"/>
        <v>0</v>
      </c>
      <c r="H177" s="43">
        <f>H178</f>
        <v>0</v>
      </c>
      <c r="I177" s="82">
        <f t="shared" si="62"/>
        <v>0</v>
      </c>
    </row>
    <row r="178" spans="1:9" ht="20.100000000000001" hidden="1" customHeight="1" x14ac:dyDescent="0.25">
      <c r="A178" s="14"/>
      <c r="B178" s="14">
        <v>3433</v>
      </c>
      <c r="C178" s="14"/>
      <c r="D178" s="18" t="s">
        <v>101</v>
      </c>
      <c r="E178" s="133">
        <v>0</v>
      </c>
      <c r="F178" s="11">
        <v>0</v>
      </c>
      <c r="G178" s="11">
        <v>0</v>
      </c>
      <c r="H178" s="11">
        <v>0</v>
      </c>
      <c r="I178" s="83">
        <f t="shared" si="62"/>
        <v>0</v>
      </c>
    </row>
    <row r="179" spans="1:9" ht="25.5" customHeight="1" x14ac:dyDescent="0.25">
      <c r="A179" s="14"/>
      <c r="B179" s="25">
        <v>37</v>
      </c>
      <c r="C179" s="25"/>
      <c r="D179" s="56" t="s">
        <v>53</v>
      </c>
      <c r="E179" s="146">
        <f t="shared" ref="E179:G179" si="63">E180</f>
        <v>43492.87</v>
      </c>
      <c r="F179" s="115">
        <f t="shared" si="63"/>
        <v>45000</v>
      </c>
      <c r="G179" s="115">
        <f t="shared" si="63"/>
        <v>50000</v>
      </c>
      <c r="H179" s="115">
        <v>50000</v>
      </c>
      <c r="I179" s="90">
        <v>50000</v>
      </c>
    </row>
    <row r="180" spans="1:9" ht="20.100000000000001" customHeight="1" x14ac:dyDescent="0.25">
      <c r="A180" s="25"/>
      <c r="B180" s="25">
        <v>372</v>
      </c>
      <c r="C180" s="25"/>
      <c r="D180" s="112" t="s">
        <v>102</v>
      </c>
      <c r="E180" s="206">
        <f t="shared" ref="E180:G180" si="64">E181</f>
        <v>43492.87</v>
      </c>
      <c r="F180" s="207">
        <f t="shared" si="64"/>
        <v>45000</v>
      </c>
      <c r="G180" s="207">
        <f t="shared" si="64"/>
        <v>50000</v>
      </c>
      <c r="H180" s="207">
        <f>H181</f>
        <v>0</v>
      </c>
      <c r="I180" s="125">
        <v>0</v>
      </c>
    </row>
    <row r="181" spans="1:9" ht="20.100000000000001" hidden="1" customHeight="1" x14ac:dyDescent="0.25">
      <c r="A181" s="14"/>
      <c r="B181" s="14">
        <v>3722</v>
      </c>
      <c r="C181" s="14"/>
      <c r="D181" s="18" t="s">
        <v>103</v>
      </c>
      <c r="E181" s="150">
        <v>43492.87</v>
      </c>
      <c r="F181" s="123">
        <v>45000</v>
      </c>
      <c r="G181" s="123">
        <v>50000</v>
      </c>
      <c r="H181" s="121">
        <v>0</v>
      </c>
      <c r="I181" s="122">
        <v>0</v>
      </c>
    </row>
    <row r="182" spans="1:9" ht="20.100000000000001" customHeight="1" x14ac:dyDescent="0.25">
      <c r="A182" s="14"/>
      <c r="B182" s="25">
        <v>38</v>
      </c>
      <c r="C182" s="25"/>
      <c r="D182" s="68" t="s">
        <v>143</v>
      </c>
      <c r="E182" s="146">
        <f t="shared" ref="E182:G182" si="65">E183</f>
        <v>1188</v>
      </c>
      <c r="F182" s="115">
        <f t="shared" si="65"/>
        <v>1053</v>
      </c>
      <c r="G182" s="115">
        <f t="shared" si="65"/>
        <v>1000</v>
      </c>
      <c r="H182" s="115">
        <v>1000</v>
      </c>
      <c r="I182" s="52">
        <v>1000</v>
      </c>
    </row>
    <row r="183" spans="1:9" ht="20.100000000000001" customHeight="1" x14ac:dyDescent="0.25">
      <c r="A183" s="25"/>
      <c r="B183" s="25">
        <v>381</v>
      </c>
      <c r="C183" s="25"/>
      <c r="D183" s="112" t="s">
        <v>63</v>
      </c>
      <c r="E183" s="146">
        <f t="shared" ref="E183:G183" si="66">E184</f>
        <v>1188</v>
      </c>
      <c r="F183" s="115">
        <f t="shared" si="66"/>
        <v>1053</v>
      </c>
      <c r="G183" s="115">
        <f t="shared" si="66"/>
        <v>1000</v>
      </c>
      <c r="H183" s="115">
        <f>H184</f>
        <v>0</v>
      </c>
      <c r="I183" s="52">
        <v>0</v>
      </c>
    </row>
    <row r="184" spans="1:9" ht="20.100000000000001" hidden="1" customHeight="1" x14ac:dyDescent="0.25">
      <c r="A184" s="14"/>
      <c r="B184" s="14">
        <v>3812</v>
      </c>
      <c r="C184" s="14"/>
      <c r="D184" s="18" t="s">
        <v>144</v>
      </c>
      <c r="E184" s="148">
        <v>1188</v>
      </c>
      <c r="F184" s="51">
        <v>1053</v>
      </c>
      <c r="G184" s="51">
        <v>1000</v>
      </c>
      <c r="H184" s="91">
        <v>0</v>
      </c>
      <c r="I184" s="51">
        <v>0</v>
      </c>
    </row>
    <row r="185" spans="1:9" s="118" customFormat="1" ht="20.100000000000001" customHeight="1" x14ac:dyDescent="0.25">
      <c r="A185" s="177" t="s">
        <v>195</v>
      </c>
      <c r="B185" s="178"/>
      <c r="C185" s="179"/>
      <c r="D185" s="180" t="s">
        <v>50</v>
      </c>
      <c r="E185" s="182">
        <f t="shared" ref="E185:H186" si="67">E186</f>
        <v>1930.04</v>
      </c>
      <c r="F185" s="183">
        <f t="shared" si="67"/>
        <v>2462</v>
      </c>
      <c r="G185" s="183">
        <f t="shared" si="67"/>
        <v>0</v>
      </c>
      <c r="H185" s="183">
        <f t="shared" si="67"/>
        <v>0</v>
      </c>
      <c r="I185" s="183">
        <f t="shared" si="42"/>
        <v>0</v>
      </c>
    </row>
    <row r="186" spans="1:9" ht="20.100000000000001" customHeight="1" x14ac:dyDescent="0.25">
      <c r="A186" s="88"/>
      <c r="B186" s="81">
        <v>3</v>
      </c>
      <c r="C186" s="89"/>
      <c r="D186" s="65" t="s">
        <v>13</v>
      </c>
      <c r="E186" s="146">
        <f t="shared" ref="E186:F186" si="68">E187</f>
        <v>1930.04</v>
      </c>
      <c r="F186" s="115">
        <f t="shared" si="68"/>
        <v>2462</v>
      </c>
      <c r="G186" s="115">
        <f t="shared" si="67"/>
        <v>0</v>
      </c>
      <c r="H186" s="115">
        <f>H187</f>
        <v>0</v>
      </c>
      <c r="I186" s="52">
        <f t="shared" si="42"/>
        <v>0</v>
      </c>
    </row>
    <row r="187" spans="1:9" ht="20.100000000000001" customHeight="1" x14ac:dyDescent="0.25">
      <c r="A187" s="14"/>
      <c r="B187" s="25">
        <v>32</v>
      </c>
      <c r="C187" s="45"/>
      <c r="D187" s="25" t="s">
        <v>23</v>
      </c>
      <c r="E187" s="115">
        <f>E188+E192+E195+E199</f>
        <v>1930.04</v>
      </c>
      <c r="F187" s="115">
        <f>F188+F192+F195+F199</f>
        <v>2462</v>
      </c>
      <c r="G187" s="115">
        <f t="shared" ref="G187:I187" si="69">G188+G192+G195+G199</f>
        <v>0</v>
      </c>
      <c r="H187" s="115">
        <f t="shared" si="69"/>
        <v>0</v>
      </c>
      <c r="I187" s="115">
        <f t="shared" si="69"/>
        <v>0</v>
      </c>
    </row>
    <row r="188" spans="1:9" ht="20.100000000000001" hidden="1" customHeight="1" x14ac:dyDescent="0.25">
      <c r="A188" s="25"/>
      <c r="B188" s="25">
        <v>321</v>
      </c>
      <c r="C188" s="25"/>
      <c r="D188" s="112" t="s">
        <v>77</v>
      </c>
      <c r="E188" s="146">
        <f>E189+E190+E191</f>
        <v>0</v>
      </c>
      <c r="F188" s="115">
        <f t="shared" ref="F188:I188" si="70">F189+F190+F191</f>
        <v>0</v>
      </c>
      <c r="G188" s="115">
        <f t="shared" si="70"/>
        <v>0</v>
      </c>
      <c r="H188" s="115">
        <f t="shared" si="70"/>
        <v>0</v>
      </c>
      <c r="I188" s="115">
        <f t="shared" si="70"/>
        <v>0</v>
      </c>
    </row>
    <row r="189" spans="1:9" ht="20.100000000000001" hidden="1" customHeight="1" x14ac:dyDescent="0.25">
      <c r="A189" s="14"/>
      <c r="B189" s="14">
        <v>3211</v>
      </c>
      <c r="C189" s="14"/>
      <c r="D189" s="18" t="s">
        <v>78</v>
      </c>
      <c r="E189" s="149">
        <v>0</v>
      </c>
      <c r="F189" s="51">
        <v>0</v>
      </c>
      <c r="G189" s="51">
        <v>0</v>
      </c>
      <c r="H189" s="91">
        <v>0</v>
      </c>
      <c r="I189" s="51">
        <f t="shared" si="42"/>
        <v>0</v>
      </c>
    </row>
    <row r="190" spans="1:9" ht="20.100000000000001" hidden="1" customHeight="1" x14ac:dyDescent="0.25">
      <c r="A190" s="14"/>
      <c r="B190" s="14">
        <v>3213</v>
      </c>
      <c r="C190" s="14"/>
      <c r="D190" s="18" t="s">
        <v>79</v>
      </c>
      <c r="E190" s="149">
        <v>0</v>
      </c>
      <c r="F190" s="51">
        <v>0</v>
      </c>
      <c r="G190" s="51">
        <v>0</v>
      </c>
      <c r="H190" s="91">
        <v>0</v>
      </c>
      <c r="I190" s="51">
        <v>0</v>
      </c>
    </row>
    <row r="191" spans="1:9" ht="20.100000000000001" hidden="1" customHeight="1" x14ac:dyDescent="0.25">
      <c r="A191" s="14"/>
      <c r="B191" s="14">
        <v>3214</v>
      </c>
      <c r="C191" s="14"/>
      <c r="D191" s="18" t="s">
        <v>112</v>
      </c>
      <c r="E191" s="149">
        <v>0</v>
      </c>
      <c r="F191" s="51">
        <v>0</v>
      </c>
      <c r="G191" s="51">
        <v>0</v>
      </c>
      <c r="H191" s="91">
        <v>0</v>
      </c>
      <c r="I191" s="51">
        <v>0</v>
      </c>
    </row>
    <row r="192" spans="1:9" ht="20.100000000000001" customHeight="1" x14ac:dyDescent="0.25">
      <c r="A192" s="25"/>
      <c r="B192" s="25">
        <v>322</v>
      </c>
      <c r="C192" s="25"/>
      <c r="D192" s="112" t="s">
        <v>80</v>
      </c>
      <c r="E192" s="146">
        <f>E193+E194</f>
        <v>769.74</v>
      </c>
      <c r="F192" s="115">
        <f>F193+F194</f>
        <v>790</v>
      </c>
      <c r="G192" s="115">
        <f t="shared" ref="G192:I192" si="71">G193+G194</f>
        <v>0</v>
      </c>
      <c r="H192" s="115">
        <f t="shared" si="71"/>
        <v>0</v>
      </c>
      <c r="I192" s="115">
        <f t="shared" si="71"/>
        <v>0</v>
      </c>
    </row>
    <row r="193" spans="1:9" ht="20.100000000000001" hidden="1" customHeight="1" x14ac:dyDescent="0.25">
      <c r="A193" s="14"/>
      <c r="B193" s="14">
        <v>3221</v>
      </c>
      <c r="C193" s="14"/>
      <c r="D193" s="18" t="s">
        <v>113</v>
      </c>
      <c r="E193" s="148">
        <v>684.9</v>
      </c>
      <c r="F193" s="51">
        <v>790</v>
      </c>
      <c r="G193" s="91">
        <v>0</v>
      </c>
      <c r="H193" s="91">
        <v>0</v>
      </c>
      <c r="I193" s="51">
        <f t="shared" si="42"/>
        <v>0</v>
      </c>
    </row>
    <row r="194" spans="1:9" ht="20.100000000000001" hidden="1" customHeight="1" x14ac:dyDescent="0.25">
      <c r="A194" s="14"/>
      <c r="B194" s="14">
        <v>3225</v>
      </c>
      <c r="C194" s="14"/>
      <c r="D194" s="18" t="s">
        <v>234</v>
      </c>
      <c r="E194" s="148">
        <v>84.84</v>
      </c>
      <c r="F194" s="51"/>
      <c r="G194" s="91"/>
      <c r="H194" s="91"/>
      <c r="I194" s="51"/>
    </row>
    <row r="195" spans="1:9" ht="20.100000000000001" customHeight="1" x14ac:dyDescent="0.25">
      <c r="A195" s="25"/>
      <c r="B195" s="25">
        <v>323</v>
      </c>
      <c r="C195" s="25"/>
      <c r="D195" s="112" t="s">
        <v>85</v>
      </c>
      <c r="E195" s="115">
        <f>E196+E197+E198</f>
        <v>1160.3</v>
      </c>
      <c r="F195" s="115">
        <f>F196+F197+F198</f>
        <v>1250</v>
      </c>
      <c r="G195" s="115">
        <f t="shared" ref="G195:I195" si="72">G196+G197+G198</f>
        <v>0</v>
      </c>
      <c r="H195" s="115">
        <f t="shared" si="72"/>
        <v>0</v>
      </c>
      <c r="I195" s="115">
        <f t="shared" si="72"/>
        <v>0</v>
      </c>
    </row>
    <row r="196" spans="1:9" ht="17.25" hidden="1" customHeight="1" x14ac:dyDescent="0.25">
      <c r="A196" s="14"/>
      <c r="B196" s="14">
        <v>3232</v>
      </c>
      <c r="C196" s="14"/>
      <c r="D196" s="18" t="s">
        <v>87</v>
      </c>
      <c r="E196" s="148">
        <v>1160.3</v>
      </c>
      <c r="F196" s="51">
        <v>0</v>
      </c>
      <c r="G196" s="91">
        <v>0</v>
      </c>
      <c r="H196" s="91">
        <v>0</v>
      </c>
      <c r="I196" s="51">
        <v>0</v>
      </c>
    </row>
    <row r="197" spans="1:9" ht="20.100000000000001" hidden="1" customHeight="1" x14ac:dyDescent="0.25">
      <c r="A197" s="14"/>
      <c r="B197" s="14">
        <v>3237</v>
      </c>
      <c r="C197" s="14"/>
      <c r="D197" s="18" t="s">
        <v>92</v>
      </c>
      <c r="E197" s="148">
        <v>0</v>
      </c>
      <c r="F197" s="51">
        <v>0</v>
      </c>
      <c r="G197" s="91">
        <v>0</v>
      </c>
      <c r="H197" s="91">
        <v>0</v>
      </c>
      <c r="I197" s="51">
        <v>0</v>
      </c>
    </row>
    <row r="198" spans="1:9" ht="20.100000000000001" hidden="1" customHeight="1" x14ac:dyDescent="0.25">
      <c r="A198" s="14"/>
      <c r="B198" s="14">
        <v>3239</v>
      </c>
      <c r="C198" s="14"/>
      <c r="D198" s="18" t="s">
        <v>94</v>
      </c>
      <c r="E198" s="148">
        <v>0</v>
      </c>
      <c r="F198" s="51">
        <v>1250</v>
      </c>
      <c r="G198" s="51">
        <v>0</v>
      </c>
      <c r="H198" s="91">
        <v>0</v>
      </c>
      <c r="I198" s="51">
        <v>0</v>
      </c>
    </row>
    <row r="199" spans="1:9" ht="20.100000000000001" customHeight="1" x14ac:dyDescent="0.25">
      <c r="A199" s="25"/>
      <c r="B199" s="25">
        <v>329</v>
      </c>
      <c r="C199" s="25"/>
      <c r="D199" s="112" t="s">
        <v>95</v>
      </c>
      <c r="E199" s="146">
        <f>E200</f>
        <v>0</v>
      </c>
      <c r="F199" s="115">
        <f>F200</f>
        <v>422</v>
      </c>
      <c r="G199" s="115">
        <f t="shared" ref="G199:I199" si="73">G200</f>
        <v>0</v>
      </c>
      <c r="H199" s="115">
        <f t="shared" si="73"/>
        <v>0</v>
      </c>
      <c r="I199" s="115">
        <f t="shared" si="73"/>
        <v>0</v>
      </c>
    </row>
    <row r="200" spans="1:9" ht="20.100000000000001" hidden="1" customHeight="1" x14ac:dyDescent="0.25">
      <c r="A200" s="14"/>
      <c r="B200" s="14">
        <v>3299</v>
      </c>
      <c r="C200" s="14"/>
      <c r="D200" s="18" t="s">
        <v>95</v>
      </c>
      <c r="E200" s="148">
        <v>0</v>
      </c>
      <c r="F200" s="51">
        <v>422</v>
      </c>
      <c r="G200" s="51">
        <v>0</v>
      </c>
      <c r="H200" s="91">
        <v>0</v>
      </c>
      <c r="I200" s="51">
        <v>0</v>
      </c>
    </row>
    <row r="201" spans="1:9" ht="20.100000000000001" customHeight="1" x14ac:dyDescent="0.25">
      <c r="A201" s="85" t="s">
        <v>124</v>
      </c>
      <c r="B201" s="86"/>
      <c r="C201" s="79">
        <v>62</v>
      </c>
      <c r="D201" s="87" t="s">
        <v>49</v>
      </c>
      <c r="E201" s="144">
        <f t="shared" ref="E201:G201" si="74">E202</f>
        <v>2207.5</v>
      </c>
      <c r="F201" s="55">
        <f t="shared" si="74"/>
        <v>1319</v>
      </c>
      <c r="G201" s="55">
        <f t="shared" si="74"/>
        <v>250</v>
      </c>
      <c r="H201" s="55">
        <f>H202</f>
        <v>250</v>
      </c>
      <c r="I201" s="55">
        <f>I202</f>
        <v>250</v>
      </c>
    </row>
    <row r="202" spans="1:9" ht="20.100000000000001" customHeight="1" x14ac:dyDescent="0.25">
      <c r="A202" s="80"/>
      <c r="B202" s="81">
        <v>3</v>
      </c>
      <c r="C202" s="65"/>
      <c r="D202" s="65" t="s">
        <v>13</v>
      </c>
      <c r="E202" s="146">
        <f t="shared" ref="E202" si="75">E206</f>
        <v>2207.5</v>
      </c>
      <c r="F202" s="115">
        <f>F203+F206</f>
        <v>1319</v>
      </c>
      <c r="G202" s="115">
        <f>G203+G206</f>
        <v>250</v>
      </c>
      <c r="H202" s="115">
        <f t="shared" ref="H202:I202" si="76">H206</f>
        <v>250</v>
      </c>
      <c r="I202" s="115">
        <f t="shared" si="76"/>
        <v>250</v>
      </c>
    </row>
    <row r="203" spans="1:9" ht="20.100000000000001" customHeight="1" x14ac:dyDescent="0.25">
      <c r="A203" s="13"/>
      <c r="B203" s="13">
        <v>31</v>
      </c>
      <c r="C203" s="13"/>
      <c r="D203" s="13" t="s">
        <v>14</v>
      </c>
      <c r="E203" s="115">
        <f>E204</f>
        <v>0</v>
      </c>
      <c r="F203" s="115">
        <f>F204</f>
        <v>400</v>
      </c>
      <c r="G203" s="115">
        <f>G204</f>
        <v>0</v>
      </c>
      <c r="H203" s="115">
        <v>0</v>
      </c>
      <c r="I203" s="90">
        <v>0</v>
      </c>
    </row>
    <row r="204" spans="1:9" ht="20.100000000000001" hidden="1" customHeight="1" x14ac:dyDescent="0.25">
      <c r="A204" s="25"/>
      <c r="B204" s="25">
        <v>312</v>
      </c>
      <c r="C204" s="45"/>
      <c r="D204" s="45" t="s">
        <v>74</v>
      </c>
      <c r="E204" s="146">
        <f t="shared" ref="E204:G204" si="77">E205</f>
        <v>0</v>
      </c>
      <c r="F204" s="115">
        <f t="shared" si="77"/>
        <v>400</v>
      </c>
      <c r="G204" s="115">
        <f t="shared" si="77"/>
        <v>0</v>
      </c>
      <c r="H204" s="115">
        <f>H205</f>
        <v>0</v>
      </c>
      <c r="I204" s="52">
        <v>0</v>
      </c>
    </row>
    <row r="205" spans="1:9" ht="20.100000000000001" hidden="1" customHeight="1" x14ac:dyDescent="0.25">
      <c r="A205" s="14"/>
      <c r="B205" s="14">
        <v>3121</v>
      </c>
      <c r="C205" s="15"/>
      <c r="D205" s="15" t="s">
        <v>74</v>
      </c>
      <c r="E205" s="148">
        <v>0</v>
      </c>
      <c r="F205" s="51">
        <v>400</v>
      </c>
      <c r="G205" s="51">
        <v>0</v>
      </c>
      <c r="H205" s="91">
        <v>0</v>
      </c>
      <c r="I205" s="51">
        <v>0</v>
      </c>
    </row>
    <row r="206" spans="1:9" ht="20.100000000000001" customHeight="1" x14ac:dyDescent="0.25">
      <c r="A206" s="25"/>
      <c r="B206" s="25">
        <v>32</v>
      </c>
      <c r="C206" s="45"/>
      <c r="D206" s="25" t="s">
        <v>23</v>
      </c>
      <c r="E206" s="146">
        <f>E207+E209+E213+E216</f>
        <v>2207.5</v>
      </c>
      <c r="F206" s="115">
        <f t="shared" ref="F206" si="78">F207+F209+F213+F216</f>
        <v>919</v>
      </c>
      <c r="G206" s="115">
        <f>G207+G209+G213+G216</f>
        <v>250</v>
      </c>
      <c r="H206" s="115">
        <v>250</v>
      </c>
      <c r="I206" s="90">
        <v>250</v>
      </c>
    </row>
    <row r="207" spans="1:9" ht="20.100000000000001" hidden="1" customHeight="1" x14ac:dyDescent="0.25">
      <c r="A207" s="25"/>
      <c r="B207" s="25">
        <v>321</v>
      </c>
      <c r="C207" s="45"/>
      <c r="D207" s="45" t="s">
        <v>77</v>
      </c>
      <c r="E207" s="146">
        <f t="shared" ref="E207:G207" si="79">E208</f>
        <v>0</v>
      </c>
      <c r="F207" s="115">
        <f t="shared" si="79"/>
        <v>0</v>
      </c>
      <c r="G207" s="115">
        <f t="shared" si="79"/>
        <v>0</v>
      </c>
      <c r="H207" s="115">
        <f>H208</f>
        <v>0</v>
      </c>
      <c r="I207" s="52">
        <f t="shared" si="42"/>
        <v>0</v>
      </c>
    </row>
    <row r="208" spans="1:9" ht="20.100000000000001" hidden="1" customHeight="1" x14ac:dyDescent="0.25">
      <c r="A208" s="14"/>
      <c r="B208" s="14">
        <v>3211</v>
      </c>
      <c r="C208" s="15"/>
      <c r="D208" s="93" t="s">
        <v>78</v>
      </c>
      <c r="E208" s="148">
        <v>0</v>
      </c>
      <c r="F208" s="51">
        <v>0</v>
      </c>
      <c r="G208" s="51">
        <v>0</v>
      </c>
      <c r="H208" s="91">
        <v>0</v>
      </c>
      <c r="I208" s="64">
        <f t="shared" si="42"/>
        <v>0</v>
      </c>
    </row>
    <row r="209" spans="1:9" ht="20.100000000000001" hidden="1" customHeight="1" x14ac:dyDescent="0.25">
      <c r="A209" s="25"/>
      <c r="B209" s="25">
        <v>322</v>
      </c>
      <c r="C209" s="25"/>
      <c r="D209" s="112" t="s">
        <v>80</v>
      </c>
      <c r="E209" s="146">
        <f t="shared" ref="E209:G209" si="80">E210+E212+E211</f>
        <v>2207.5</v>
      </c>
      <c r="F209" s="115">
        <f t="shared" si="80"/>
        <v>500</v>
      </c>
      <c r="G209" s="115">
        <f t="shared" si="80"/>
        <v>250</v>
      </c>
      <c r="H209" s="115">
        <f>H210+H212+H211</f>
        <v>0</v>
      </c>
      <c r="I209" s="52">
        <v>0</v>
      </c>
    </row>
    <row r="210" spans="1:9" ht="20.100000000000001" hidden="1" customHeight="1" x14ac:dyDescent="0.25">
      <c r="A210" s="14"/>
      <c r="B210" s="14">
        <v>3221</v>
      </c>
      <c r="C210" s="14"/>
      <c r="D210" s="18" t="s">
        <v>113</v>
      </c>
      <c r="E210" s="148">
        <v>0</v>
      </c>
      <c r="F210" s="51">
        <v>250</v>
      </c>
      <c r="G210" s="51">
        <v>0</v>
      </c>
      <c r="H210" s="91">
        <v>0</v>
      </c>
      <c r="I210" s="51">
        <v>0</v>
      </c>
    </row>
    <row r="211" spans="1:9" ht="20.100000000000001" hidden="1" customHeight="1" x14ac:dyDescent="0.25">
      <c r="A211" s="14"/>
      <c r="B211" s="14">
        <v>3224</v>
      </c>
      <c r="C211" s="14"/>
      <c r="D211" s="18" t="s">
        <v>147</v>
      </c>
      <c r="E211" s="148">
        <v>131.25</v>
      </c>
      <c r="F211" s="51">
        <v>0</v>
      </c>
      <c r="G211" s="51">
        <v>0</v>
      </c>
      <c r="H211" s="91">
        <v>0</v>
      </c>
      <c r="I211" s="51">
        <v>0</v>
      </c>
    </row>
    <row r="212" spans="1:9" ht="20.100000000000001" hidden="1" customHeight="1" x14ac:dyDescent="0.25">
      <c r="A212" s="14"/>
      <c r="B212" s="14">
        <v>3225</v>
      </c>
      <c r="C212" s="14"/>
      <c r="D212" s="18" t="s">
        <v>83</v>
      </c>
      <c r="E212" s="148">
        <v>2076.25</v>
      </c>
      <c r="F212" s="51">
        <v>250</v>
      </c>
      <c r="G212" s="51">
        <v>250</v>
      </c>
      <c r="H212" s="114">
        <v>0</v>
      </c>
      <c r="I212" s="51">
        <v>0</v>
      </c>
    </row>
    <row r="213" spans="1:9" s="154" customFormat="1" ht="20.100000000000001" hidden="1" customHeight="1" x14ac:dyDescent="0.25">
      <c r="A213" s="25"/>
      <c r="B213" s="25">
        <v>323</v>
      </c>
      <c r="C213" s="25"/>
      <c r="D213" s="112" t="s">
        <v>85</v>
      </c>
      <c r="E213" s="146">
        <f t="shared" ref="E213:G213" si="81">E214+E215</f>
        <v>0</v>
      </c>
      <c r="F213" s="115">
        <f t="shared" si="81"/>
        <v>419</v>
      </c>
      <c r="G213" s="115">
        <f t="shared" si="81"/>
        <v>0</v>
      </c>
      <c r="H213" s="115">
        <v>0</v>
      </c>
      <c r="I213" s="52">
        <v>0</v>
      </c>
    </row>
    <row r="214" spans="1:9" ht="20.100000000000001" hidden="1" customHeight="1" x14ac:dyDescent="0.25">
      <c r="A214" s="14"/>
      <c r="B214" s="14">
        <v>3231</v>
      </c>
      <c r="C214" s="14"/>
      <c r="D214" s="18" t="s">
        <v>86</v>
      </c>
      <c r="E214" s="148">
        <v>0</v>
      </c>
      <c r="F214" s="51">
        <v>419</v>
      </c>
      <c r="G214" s="51">
        <v>0</v>
      </c>
      <c r="H214" s="91">
        <v>0</v>
      </c>
      <c r="I214" s="51">
        <f t="shared" ref="I214" si="82">H214-G214</f>
        <v>0</v>
      </c>
    </row>
    <row r="215" spans="1:9" ht="20.100000000000001" hidden="1" customHeight="1" x14ac:dyDescent="0.25">
      <c r="A215" s="14"/>
      <c r="B215" s="14">
        <v>3239</v>
      </c>
      <c r="C215" s="14"/>
      <c r="D215" s="18" t="s">
        <v>94</v>
      </c>
      <c r="E215" s="148">
        <v>0</v>
      </c>
      <c r="F215" s="51">
        <v>0</v>
      </c>
      <c r="G215" s="51">
        <v>0</v>
      </c>
      <c r="H215" s="91">
        <v>0</v>
      </c>
      <c r="I215" s="51">
        <v>0</v>
      </c>
    </row>
    <row r="216" spans="1:9" s="154" customFormat="1" ht="20.100000000000001" hidden="1" customHeight="1" x14ac:dyDescent="0.25">
      <c r="A216" s="25"/>
      <c r="B216" s="25">
        <v>329</v>
      </c>
      <c r="C216" s="25"/>
      <c r="D216" s="112" t="s">
        <v>95</v>
      </c>
      <c r="E216" s="146">
        <f>E217</f>
        <v>0</v>
      </c>
      <c r="F216" s="115">
        <f t="shared" ref="F216:I216" si="83">F217</f>
        <v>0</v>
      </c>
      <c r="G216" s="115">
        <f t="shared" si="83"/>
        <v>0</v>
      </c>
      <c r="H216" s="115">
        <f t="shared" si="83"/>
        <v>0</v>
      </c>
      <c r="I216" s="115">
        <f t="shared" si="83"/>
        <v>0</v>
      </c>
    </row>
    <row r="217" spans="1:9" ht="20.100000000000001" hidden="1" customHeight="1" x14ac:dyDescent="0.25">
      <c r="A217" s="14"/>
      <c r="B217" s="14">
        <v>3293</v>
      </c>
      <c r="C217" s="14"/>
      <c r="D217" s="18" t="s">
        <v>97</v>
      </c>
      <c r="E217" s="145">
        <v>0</v>
      </c>
      <c r="F217" s="91">
        <v>0</v>
      </c>
      <c r="G217" s="91">
        <v>0</v>
      </c>
      <c r="H217" s="91">
        <v>0</v>
      </c>
      <c r="I217" s="51">
        <v>0</v>
      </c>
    </row>
    <row r="218" spans="1:9" s="118" customFormat="1" ht="20.100000000000001" customHeight="1" x14ac:dyDescent="0.25">
      <c r="A218" s="177" t="s">
        <v>198</v>
      </c>
      <c r="B218" s="178"/>
      <c r="C218" s="179"/>
      <c r="D218" s="180" t="s">
        <v>49</v>
      </c>
      <c r="E218" s="182">
        <f t="shared" ref="E218:H219" si="84">E219</f>
        <v>638.04</v>
      </c>
      <c r="F218" s="183">
        <f t="shared" si="84"/>
        <v>1690</v>
      </c>
      <c r="G218" s="183">
        <f t="shared" si="84"/>
        <v>0</v>
      </c>
      <c r="H218" s="183">
        <f t="shared" si="84"/>
        <v>0</v>
      </c>
      <c r="I218" s="183">
        <v>0</v>
      </c>
    </row>
    <row r="219" spans="1:9" ht="20.100000000000001" customHeight="1" x14ac:dyDescent="0.25">
      <c r="A219" s="88"/>
      <c r="B219" s="81">
        <v>3</v>
      </c>
      <c r="C219" s="89"/>
      <c r="D219" s="65" t="s">
        <v>13</v>
      </c>
      <c r="E219" s="146">
        <f t="shared" si="84"/>
        <v>638.04</v>
      </c>
      <c r="F219" s="115">
        <f t="shared" si="84"/>
        <v>1690</v>
      </c>
      <c r="G219" s="115">
        <f t="shared" si="84"/>
        <v>0</v>
      </c>
      <c r="H219" s="115">
        <f t="shared" si="84"/>
        <v>0</v>
      </c>
      <c r="I219" s="52">
        <v>0</v>
      </c>
    </row>
    <row r="220" spans="1:9" ht="20.100000000000001" customHeight="1" x14ac:dyDescent="0.25">
      <c r="A220" s="14"/>
      <c r="B220" s="25">
        <v>32</v>
      </c>
      <c r="C220" s="45"/>
      <c r="D220" s="25" t="s">
        <v>23</v>
      </c>
      <c r="E220" s="146">
        <f>E221+E223+E225</f>
        <v>638.04</v>
      </c>
      <c r="F220" s="115">
        <f>F221+F223+F225</f>
        <v>1690</v>
      </c>
      <c r="G220" s="115">
        <f>G221+G223+G225</f>
        <v>0</v>
      </c>
      <c r="H220" s="115">
        <f>H221+H223+H225</f>
        <v>0</v>
      </c>
      <c r="I220" s="115">
        <f>I221+I223+I225</f>
        <v>0</v>
      </c>
    </row>
    <row r="221" spans="1:9" s="154" customFormat="1" ht="20.100000000000001" hidden="1" customHeight="1" x14ac:dyDescent="0.25">
      <c r="A221" s="25"/>
      <c r="B221" s="25">
        <v>321</v>
      </c>
      <c r="C221" s="45"/>
      <c r="D221" s="45" t="s">
        <v>77</v>
      </c>
      <c r="E221" s="146">
        <f t="shared" ref="E221:G221" si="85">E222</f>
        <v>450</v>
      </c>
      <c r="F221" s="115">
        <f t="shared" si="85"/>
        <v>0</v>
      </c>
      <c r="G221" s="115">
        <f t="shared" si="85"/>
        <v>0</v>
      </c>
      <c r="H221" s="115">
        <f>H222</f>
        <v>0</v>
      </c>
      <c r="I221" s="52">
        <f t="shared" ref="I221:I222" si="86">H221-G221</f>
        <v>0</v>
      </c>
    </row>
    <row r="222" spans="1:9" ht="20.100000000000001" hidden="1" customHeight="1" x14ac:dyDescent="0.25">
      <c r="A222" s="14"/>
      <c r="B222" s="14">
        <v>3211</v>
      </c>
      <c r="C222" s="15"/>
      <c r="D222" s="93" t="s">
        <v>78</v>
      </c>
      <c r="E222" s="148">
        <v>450</v>
      </c>
      <c r="F222" s="51">
        <v>0</v>
      </c>
      <c r="G222" s="51">
        <v>0</v>
      </c>
      <c r="H222" s="91">
        <v>0</v>
      </c>
      <c r="I222" s="64">
        <f t="shared" si="86"/>
        <v>0</v>
      </c>
    </row>
    <row r="223" spans="1:9" s="154" customFormat="1" ht="20.100000000000001" hidden="1" customHeight="1" x14ac:dyDescent="0.25">
      <c r="A223" s="25"/>
      <c r="B223" s="25">
        <v>322</v>
      </c>
      <c r="C223" s="25"/>
      <c r="D223" s="112" t="s">
        <v>80</v>
      </c>
      <c r="E223" s="146">
        <f>E224</f>
        <v>0.04</v>
      </c>
      <c r="F223" s="115">
        <f t="shared" ref="F223:I223" si="87">F224</f>
        <v>1690</v>
      </c>
      <c r="G223" s="115">
        <f t="shared" si="87"/>
        <v>0</v>
      </c>
      <c r="H223" s="115">
        <f t="shared" si="87"/>
        <v>0</v>
      </c>
      <c r="I223" s="115">
        <f t="shared" si="87"/>
        <v>0</v>
      </c>
    </row>
    <row r="224" spans="1:9" ht="20.100000000000001" hidden="1" customHeight="1" x14ac:dyDescent="0.25">
      <c r="A224" s="14"/>
      <c r="B224" s="14">
        <v>3225</v>
      </c>
      <c r="C224" s="14"/>
      <c r="D224" s="18" t="s">
        <v>83</v>
      </c>
      <c r="E224" s="148">
        <v>0.04</v>
      </c>
      <c r="F224" s="51">
        <v>1690</v>
      </c>
      <c r="G224" s="51">
        <v>0</v>
      </c>
      <c r="H224" s="91">
        <v>0</v>
      </c>
      <c r="I224" s="64">
        <v>0</v>
      </c>
    </row>
    <row r="225" spans="1:9" s="154" customFormat="1" ht="20.100000000000001" hidden="1" customHeight="1" x14ac:dyDescent="0.25">
      <c r="A225" s="25"/>
      <c r="B225" s="25">
        <v>323</v>
      </c>
      <c r="C225" s="25"/>
      <c r="D225" s="112" t="s">
        <v>85</v>
      </c>
      <c r="E225" s="146">
        <f>E227+E226</f>
        <v>188</v>
      </c>
      <c r="F225" s="115">
        <f t="shared" ref="F225:I225" si="88">F227+F226</f>
        <v>0</v>
      </c>
      <c r="G225" s="115">
        <f t="shared" si="88"/>
        <v>0</v>
      </c>
      <c r="H225" s="115">
        <f t="shared" si="88"/>
        <v>0</v>
      </c>
      <c r="I225" s="115">
        <f t="shared" si="88"/>
        <v>0</v>
      </c>
    </row>
    <row r="226" spans="1:9" ht="20.100000000000001" hidden="1" customHeight="1" x14ac:dyDescent="0.25">
      <c r="A226" s="14"/>
      <c r="B226" s="14">
        <v>3231</v>
      </c>
      <c r="C226" s="14"/>
      <c r="D226" s="18" t="s">
        <v>86</v>
      </c>
      <c r="E226" s="145">
        <v>188</v>
      </c>
      <c r="F226" s="91">
        <v>0</v>
      </c>
      <c r="G226" s="91">
        <v>0</v>
      </c>
      <c r="H226" s="91">
        <v>0</v>
      </c>
      <c r="I226" s="51">
        <v>0</v>
      </c>
    </row>
    <row r="227" spans="1:9" ht="20.100000000000001" hidden="1" customHeight="1" x14ac:dyDescent="0.25">
      <c r="A227" s="14"/>
      <c r="B227" s="14">
        <v>3239</v>
      </c>
      <c r="C227" s="14"/>
      <c r="D227" s="18" t="s">
        <v>94</v>
      </c>
      <c r="E227" s="148">
        <v>0</v>
      </c>
      <c r="F227" s="51">
        <v>0</v>
      </c>
      <c r="G227" s="51">
        <v>0</v>
      </c>
      <c r="H227" s="91">
        <v>0</v>
      </c>
      <c r="I227" s="51">
        <v>0</v>
      </c>
    </row>
    <row r="228" spans="1:9" ht="25.5" x14ac:dyDescent="0.25">
      <c r="A228" s="85" t="s">
        <v>124</v>
      </c>
      <c r="B228" s="86"/>
      <c r="C228" s="79">
        <v>72</v>
      </c>
      <c r="D228" s="54" t="s">
        <v>51</v>
      </c>
      <c r="E228" s="144">
        <f t="shared" ref="E228:I231" si="89">E229</f>
        <v>400</v>
      </c>
      <c r="F228" s="57">
        <f t="shared" si="89"/>
        <v>813</v>
      </c>
      <c r="G228" s="57">
        <f t="shared" si="89"/>
        <v>500</v>
      </c>
      <c r="H228" s="57">
        <f t="shared" si="89"/>
        <v>500</v>
      </c>
      <c r="I228" s="57">
        <f t="shared" si="89"/>
        <v>500</v>
      </c>
    </row>
    <row r="229" spans="1:9" ht="20.100000000000001" customHeight="1" x14ac:dyDescent="0.25">
      <c r="A229" s="94"/>
      <c r="B229" s="81">
        <v>3</v>
      </c>
      <c r="C229" s="95"/>
      <c r="D229" s="65" t="s">
        <v>13</v>
      </c>
      <c r="E229" s="146">
        <f t="shared" si="89"/>
        <v>400</v>
      </c>
      <c r="F229" s="117">
        <f t="shared" si="89"/>
        <v>813</v>
      </c>
      <c r="G229" s="117">
        <f t="shared" si="89"/>
        <v>500</v>
      </c>
      <c r="H229" s="117">
        <f t="shared" si="89"/>
        <v>500</v>
      </c>
      <c r="I229" s="117">
        <f t="shared" si="89"/>
        <v>500</v>
      </c>
    </row>
    <row r="230" spans="1:9" ht="20.100000000000001" customHeight="1" x14ac:dyDescent="0.25">
      <c r="A230" s="25"/>
      <c r="B230" s="25">
        <v>32</v>
      </c>
      <c r="C230" s="45"/>
      <c r="D230" s="25" t="s">
        <v>23</v>
      </c>
      <c r="E230" s="146">
        <f t="shared" si="89"/>
        <v>400</v>
      </c>
      <c r="F230" s="117">
        <f t="shared" si="89"/>
        <v>813</v>
      </c>
      <c r="G230" s="117">
        <f t="shared" si="89"/>
        <v>500</v>
      </c>
      <c r="H230" s="117">
        <v>500</v>
      </c>
      <c r="I230" s="90">
        <v>500</v>
      </c>
    </row>
    <row r="231" spans="1:9" s="154" customFormat="1" ht="20.100000000000001" hidden="1" customHeight="1" x14ac:dyDescent="0.25">
      <c r="A231" s="25"/>
      <c r="B231" s="25">
        <v>323</v>
      </c>
      <c r="C231" s="25"/>
      <c r="D231" s="112" t="s">
        <v>85</v>
      </c>
      <c r="E231" s="146">
        <f t="shared" si="89"/>
        <v>400</v>
      </c>
      <c r="F231" s="117">
        <f t="shared" si="89"/>
        <v>813</v>
      </c>
      <c r="G231" s="117">
        <f t="shared" si="89"/>
        <v>500</v>
      </c>
      <c r="H231" s="117">
        <f t="shared" si="89"/>
        <v>0</v>
      </c>
      <c r="I231" s="52">
        <v>0</v>
      </c>
    </row>
    <row r="232" spans="1:9" ht="20.100000000000001" hidden="1" customHeight="1" x14ac:dyDescent="0.25">
      <c r="A232" s="14"/>
      <c r="B232" s="14">
        <v>3232</v>
      </c>
      <c r="C232" s="14"/>
      <c r="D232" s="18" t="s">
        <v>87</v>
      </c>
      <c r="E232" s="151">
        <v>400</v>
      </c>
      <c r="F232" s="96">
        <v>813</v>
      </c>
      <c r="G232" s="49">
        <v>500</v>
      </c>
      <c r="H232" s="114">
        <v>0</v>
      </c>
      <c r="I232" s="96">
        <v>0</v>
      </c>
    </row>
    <row r="233" spans="1:9" ht="20.100000000000001" customHeight="1" x14ac:dyDescent="0.25">
      <c r="A233" s="60"/>
      <c r="B233" s="61"/>
      <c r="C233" s="62"/>
      <c r="D233" s="184"/>
      <c r="E233" s="185"/>
      <c r="F233" s="96"/>
      <c r="G233" s="49"/>
      <c r="H233" s="114"/>
      <c r="I233" s="96"/>
    </row>
    <row r="234" spans="1:9" ht="20.100000000000001" hidden="1" customHeight="1" x14ac:dyDescent="0.25">
      <c r="A234" s="213"/>
      <c r="B234" s="61"/>
      <c r="C234" s="62"/>
      <c r="D234" s="60"/>
      <c r="E234" s="149"/>
      <c r="F234" s="51"/>
      <c r="G234" s="49"/>
      <c r="H234" s="114"/>
      <c r="I234" s="51"/>
    </row>
    <row r="235" spans="1:9" ht="20.100000000000001" customHeight="1" x14ac:dyDescent="0.25">
      <c r="A235" s="237" t="s">
        <v>69</v>
      </c>
      <c r="B235" s="238"/>
      <c r="C235" s="239"/>
      <c r="D235" s="65" t="s">
        <v>120</v>
      </c>
      <c r="E235" s="10"/>
      <c r="F235" s="11"/>
      <c r="G235" s="11"/>
      <c r="H235" s="11"/>
      <c r="I235" s="11"/>
    </row>
    <row r="236" spans="1:9" ht="25.5" x14ac:dyDescent="0.25">
      <c r="A236" s="240" t="s">
        <v>119</v>
      </c>
      <c r="B236" s="241"/>
      <c r="C236" s="242"/>
      <c r="D236" s="77" t="s">
        <v>123</v>
      </c>
      <c r="E236" s="141">
        <f>E237+E249+E258+E272+E284+E267+E279+E294+E299+E304</f>
        <v>210288.13999999996</v>
      </c>
      <c r="F236" s="78">
        <f>F237+F249+F258+F272+F284+F267+F279+F294+F299+F304</f>
        <v>497140</v>
      </c>
      <c r="G236" s="78">
        <f>G237+G249+G258+G272+G284+G267+G279+G294+G299+G304</f>
        <v>53102</v>
      </c>
      <c r="H236" s="78">
        <f>H237+H249+H258+H272+H284+H267+H279+H294+H299+H304</f>
        <v>43102</v>
      </c>
      <c r="I236" s="78">
        <f>I237+I249+I258+I272+I284+I267+I279+I294+I299+I304</f>
        <v>43102</v>
      </c>
    </row>
    <row r="237" spans="1:9" ht="20.100000000000001" customHeight="1" x14ac:dyDescent="0.25">
      <c r="A237" s="97" t="s">
        <v>124</v>
      </c>
      <c r="B237" s="98"/>
      <c r="C237" s="99">
        <v>41</v>
      </c>
      <c r="D237" s="58" t="s">
        <v>121</v>
      </c>
      <c r="E237" s="152">
        <f t="shared" ref="E237:G237" si="90">E238</f>
        <v>7300</v>
      </c>
      <c r="F237" s="59">
        <f t="shared" si="90"/>
        <v>21000</v>
      </c>
      <c r="G237" s="59">
        <f t="shared" si="90"/>
        <v>21000</v>
      </c>
      <c r="H237" s="59">
        <f>H238</f>
        <v>21000</v>
      </c>
      <c r="I237" s="59">
        <f>I238</f>
        <v>21000</v>
      </c>
    </row>
    <row r="238" spans="1:9" ht="25.5" x14ac:dyDescent="0.25">
      <c r="A238" s="101"/>
      <c r="B238" s="81">
        <v>4</v>
      </c>
      <c r="C238" s="102"/>
      <c r="D238" s="23" t="s">
        <v>15</v>
      </c>
      <c r="E238" s="132">
        <f t="shared" ref="E238:G238" si="91">E239+E246</f>
        <v>7300</v>
      </c>
      <c r="F238" s="44">
        <f t="shared" si="91"/>
        <v>21000</v>
      </c>
      <c r="G238" s="44">
        <f t="shared" si="91"/>
        <v>21000</v>
      </c>
      <c r="H238" s="44">
        <f t="shared" ref="H238:I238" si="92">H239+H246</f>
        <v>21000</v>
      </c>
      <c r="I238" s="44">
        <f t="shared" si="92"/>
        <v>21000</v>
      </c>
    </row>
    <row r="239" spans="1:9" ht="25.5" x14ac:dyDescent="0.25">
      <c r="A239" s="17"/>
      <c r="B239" s="13">
        <v>42</v>
      </c>
      <c r="C239" s="13"/>
      <c r="D239" s="23" t="s">
        <v>32</v>
      </c>
      <c r="E239" s="132">
        <f t="shared" ref="E239:G239" si="93">E240+E244</f>
        <v>7300</v>
      </c>
      <c r="F239" s="44">
        <f t="shared" si="93"/>
        <v>21000</v>
      </c>
      <c r="G239" s="44">
        <f t="shared" si="93"/>
        <v>21000</v>
      </c>
      <c r="H239" s="44">
        <v>21000</v>
      </c>
      <c r="I239" s="90">
        <v>21000</v>
      </c>
    </row>
    <row r="240" spans="1:9" s="154" customFormat="1" ht="20.100000000000001" hidden="1" customHeight="1" x14ac:dyDescent="0.25">
      <c r="A240" s="13"/>
      <c r="B240" s="13">
        <v>422</v>
      </c>
      <c r="C240" s="45"/>
      <c r="D240" s="112" t="s">
        <v>104</v>
      </c>
      <c r="E240" s="132">
        <f>E241+E243</f>
        <v>6600</v>
      </c>
      <c r="F240" s="44">
        <f>F241+F243</f>
        <v>20000</v>
      </c>
      <c r="G240" s="44">
        <f>G241+G243+G242</f>
        <v>20000</v>
      </c>
      <c r="H240" s="44">
        <f t="shared" ref="H240:I240" si="94">H241+H243</f>
        <v>0</v>
      </c>
      <c r="I240" s="44">
        <f t="shared" si="94"/>
        <v>0</v>
      </c>
    </row>
    <row r="241" spans="1:9" ht="20.100000000000001" hidden="1" customHeight="1" x14ac:dyDescent="0.25">
      <c r="A241" s="17"/>
      <c r="B241" s="17">
        <v>4221</v>
      </c>
      <c r="C241" s="15"/>
      <c r="D241" s="18" t="s">
        <v>105</v>
      </c>
      <c r="E241" s="133">
        <v>5908.75</v>
      </c>
      <c r="F241" s="11">
        <v>6000</v>
      </c>
      <c r="G241" s="11">
        <v>10000</v>
      </c>
      <c r="H241" s="11">
        <v>0</v>
      </c>
      <c r="I241" s="11">
        <v>0</v>
      </c>
    </row>
    <row r="242" spans="1:9" ht="20.100000000000001" hidden="1" customHeight="1" x14ac:dyDescent="0.25">
      <c r="A242" s="17"/>
      <c r="B242" s="17">
        <v>4223</v>
      </c>
      <c r="C242" s="15"/>
      <c r="D242" s="18" t="s">
        <v>170</v>
      </c>
      <c r="E242" s="133"/>
      <c r="F242" s="11"/>
      <c r="G242" s="11">
        <v>2500</v>
      </c>
      <c r="H242" s="11"/>
      <c r="I242" s="11"/>
    </row>
    <row r="243" spans="1:9" ht="20.100000000000001" hidden="1" customHeight="1" x14ac:dyDescent="0.25">
      <c r="A243" s="106"/>
      <c r="B243" s="107">
        <v>4227</v>
      </c>
      <c r="C243" s="108"/>
      <c r="D243" s="109" t="s">
        <v>106</v>
      </c>
      <c r="E243" s="133">
        <v>691.25</v>
      </c>
      <c r="F243" s="11">
        <v>14000</v>
      </c>
      <c r="G243" s="11">
        <v>7500</v>
      </c>
      <c r="H243" s="11">
        <v>0</v>
      </c>
      <c r="I243" s="51">
        <v>0</v>
      </c>
    </row>
    <row r="244" spans="1:9" s="154" customFormat="1" ht="25.5" hidden="1" x14ac:dyDescent="0.25">
      <c r="A244" s="13"/>
      <c r="B244" s="13">
        <v>424</v>
      </c>
      <c r="C244" s="45"/>
      <c r="D244" s="112" t="s">
        <v>107</v>
      </c>
      <c r="E244" s="132">
        <f t="shared" ref="E244:G244" si="95">E245</f>
        <v>700</v>
      </c>
      <c r="F244" s="44">
        <f t="shared" si="95"/>
        <v>1000</v>
      </c>
      <c r="G244" s="44">
        <f t="shared" si="95"/>
        <v>1000</v>
      </c>
      <c r="H244" s="44">
        <f>H245</f>
        <v>0</v>
      </c>
      <c r="I244" s="52">
        <v>0</v>
      </c>
    </row>
    <row r="245" spans="1:9" ht="20.100000000000001" hidden="1" customHeight="1" x14ac:dyDescent="0.25">
      <c r="A245" s="17"/>
      <c r="B245" s="17">
        <v>4241</v>
      </c>
      <c r="C245" s="15"/>
      <c r="D245" s="18" t="s">
        <v>108</v>
      </c>
      <c r="E245" s="133">
        <v>700</v>
      </c>
      <c r="F245" s="11">
        <v>1000</v>
      </c>
      <c r="G245" s="11">
        <v>1000</v>
      </c>
      <c r="H245" s="11">
        <v>0</v>
      </c>
      <c r="I245" s="51">
        <v>0</v>
      </c>
    </row>
    <row r="246" spans="1:9" ht="25.5" customHeight="1" x14ac:dyDescent="0.25">
      <c r="A246" s="17"/>
      <c r="B246" s="13">
        <v>45</v>
      </c>
      <c r="C246" s="103"/>
      <c r="D246" s="23" t="s">
        <v>54</v>
      </c>
      <c r="E246" s="132">
        <f t="shared" ref="E246:G246" si="96">E247</f>
        <v>0</v>
      </c>
      <c r="F246" s="44">
        <f t="shared" si="96"/>
        <v>0</v>
      </c>
      <c r="G246" s="44">
        <f t="shared" si="96"/>
        <v>0</v>
      </c>
      <c r="H246" s="44">
        <f>H247</f>
        <v>0</v>
      </c>
      <c r="I246" s="90">
        <f t="shared" ref="I246:I294" si="97">H246-G246</f>
        <v>0</v>
      </c>
    </row>
    <row r="247" spans="1:9" s="154" customFormat="1" ht="25.5" hidden="1" customHeight="1" x14ac:dyDescent="0.25">
      <c r="A247" s="13"/>
      <c r="B247" s="13">
        <v>451</v>
      </c>
      <c r="C247" s="103"/>
      <c r="D247" s="156" t="s">
        <v>109</v>
      </c>
      <c r="E247" s="132">
        <f t="shared" ref="E247:G247" si="98">E248</f>
        <v>0</v>
      </c>
      <c r="F247" s="44">
        <f t="shared" si="98"/>
        <v>0</v>
      </c>
      <c r="G247" s="44">
        <f t="shared" si="98"/>
        <v>0</v>
      </c>
      <c r="H247" s="44">
        <f>H248</f>
        <v>0</v>
      </c>
      <c r="I247" s="52">
        <f t="shared" si="97"/>
        <v>0</v>
      </c>
    </row>
    <row r="248" spans="1:9" ht="25.5" hidden="1" customHeight="1" x14ac:dyDescent="0.25">
      <c r="A248" s="17"/>
      <c r="B248" s="17">
        <v>4511</v>
      </c>
      <c r="C248" s="19"/>
      <c r="D248" s="41" t="s">
        <v>109</v>
      </c>
      <c r="E248" s="133">
        <v>0</v>
      </c>
      <c r="F248" s="11">
        <v>0</v>
      </c>
      <c r="G248" s="11">
        <v>0</v>
      </c>
      <c r="H248" s="11">
        <v>0</v>
      </c>
      <c r="I248" s="51">
        <f t="shared" si="97"/>
        <v>0</v>
      </c>
    </row>
    <row r="249" spans="1:9" ht="25.5" customHeight="1" x14ac:dyDescent="0.25">
      <c r="A249" s="97" t="s">
        <v>124</v>
      </c>
      <c r="B249" s="98"/>
      <c r="C249" s="99">
        <v>11</v>
      </c>
      <c r="D249" s="58" t="s">
        <v>126</v>
      </c>
      <c r="E249" s="175">
        <f t="shared" ref="E249:G249" si="99">E250</f>
        <v>56115.07</v>
      </c>
      <c r="F249" s="176">
        <f t="shared" si="99"/>
        <v>124615</v>
      </c>
      <c r="G249" s="176">
        <f t="shared" si="99"/>
        <v>25000</v>
      </c>
      <c r="H249" s="176">
        <f>H250</f>
        <v>15000</v>
      </c>
      <c r="I249" s="176">
        <f>I250</f>
        <v>15000</v>
      </c>
    </row>
    <row r="250" spans="1:9" ht="25.5" customHeight="1" x14ac:dyDescent="0.25">
      <c r="A250" s="101"/>
      <c r="B250" s="81">
        <v>4</v>
      </c>
      <c r="C250" s="104"/>
      <c r="D250" s="23" t="s">
        <v>15</v>
      </c>
      <c r="E250" s="132">
        <f>E255+E251</f>
        <v>56115.07</v>
      </c>
      <c r="F250" s="44">
        <f>F255+F251</f>
        <v>124615</v>
      </c>
      <c r="G250" s="44">
        <f t="shared" ref="G250:I250" si="100">G255+G251</f>
        <v>25000</v>
      </c>
      <c r="H250" s="44">
        <f t="shared" si="100"/>
        <v>15000</v>
      </c>
      <c r="I250" s="44">
        <f t="shared" si="100"/>
        <v>15000</v>
      </c>
    </row>
    <row r="251" spans="1:9" ht="25.5" customHeight="1" x14ac:dyDescent="0.25">
      <c r="A251" s="17"/>
      <c r="B251" s="13">
        <v>42</v>
      </c>
      <c r="C251" s="13"/>
      <c r="D251" s="23" t="s">
        <v>32</v>
      </c>
      <c r="E251" s="132">
        <f>E252</f>
        <v>0</v>
      </c>
      <c r="F251" s="44">
        <f>F252</f>
        <v>25865</v>
      </c>
      <c r="G251" s="44">
        <f t="shared" ref="G251" si="101">G252</f>
        <v>15000</v>
      </c>
      <c r="H251" s="44">
        <v>15000</v>
      </c>
      <c r="I251" s="44">
        <v>15000</v>
      </c>
    </row>
    <row r="252" spans="1:9" ht="25.5" hidden="1" customHeight="1" x14ac:dyDescent="0.25">
      <c r="A252" s="13"/>
      <c r="B252" s="13">
        <v>422</v>
      </c>
      <c r="C252" s="45"/>
      <c r="D252" s="112" t="s">
        <v>104</v>
      </c>
      <c r="E252" s="132">
        <f>E253+E254</f>
        <v>0</v>
      </c>
      <c r="F252" s="44">
        <f>F253+F254</f>
        <v>25865</v>
      </c>
      <c r="G252" s="44">
        <f>G253+G254</f>
        <v>15000</v>
      </c>
      <c r="H252" s="44">
        <f t="shared" ref="H252:I252" si="102">H253</f>
        <v>0</v>
      </c>
      <c r="I252" s="44">
        <f t="shared" si="102"/>
        <v>0</v>
      </c>
    </row>
    <row r="253" spans="1:9" ht="24.75" hidden="1" customHeight="1" x14ac:dyDescent="0.25">
      <c r="A253" s="17"/>
      <c r="B253" s="17">
        <v>4221</v>
      </c>
      <c r="C253" s="15"/>
      <c r="D253" s="18" t="s">
        <v>105</v>
      </c>
      <c r="E253" s="133">
        <v>0</v>
      </c>
      <c r="F253" s="11">
        <v>19825</v>
      </c>
      <c r="G253" s="11">
        <v>15000</v>
      </c>
      <c r="H253" s="11">
        <v>0</v>
      </c>
      <c r="I253" s="11">
        <v>0</v>
      </c>
    </row>
    <row r="254" spans="1:9" ht="25.5" hidden="1" customHeight="1" x14ac:dyDescent="0.25">
      <c r="A254" s="17"/>
      <c r="B254" s="17">
        <v>4223</v>
      </c>
      <c r="C254" s="15"/>
      <c r="D254" s="18" t="s">
        <v>170</v>
      </c>
      <c r="E254" s="133">
        <v>0</v>
      </c>
      <c r="F254" s="11">
        <v>6040</v>
      </c>
      <c r="G254" s="11"/>
      <c r="H254" s="11"/>
      <c r="I254" s="11"/>
    </row>
    <row r="255" spans="1:9" ht="25.5" customHeight="1" x14ac:dyDescent="0.25">
      <c r="A255" s="17"/>
      <c r="B255" s="13">
        <v>45</v>
      </c>
      <c r="C255" s="103"/>
      <c r="D255" s="23" t="s">
        <v>54</v>
      </c>
      <c r="E255" s="132">
        <f t="shared" ref="E255:H256" si="103">E256</f>
        <v>56115.07</v>
      </c>
      <c r="F255" s="44">
        <f t="shared" si="103"/>
        <v>98750</v>
      </c>
      <c r="G255" s="44">
        <f t="shared" si="103"/>
        <v>10000</v>
      </c>
      <c r="H255" s="44">
        <v>0</v>
      </c>
      <c r="I255" s="90">
        <v>0</v>
      </c>
    </row>
    <row r="256" spans="1:9" s="154" customFormat="1" ht="25.5" hidden="1" customHeight="1" x14ac:dyDescent="0.25">
      <c r="A256" s="13"/>
      <c r="B256" s="13">
        <v>451</v>
      </c>
      <c r="C256" s="103"/>
      <c r="D256" s="156" t="s">
        <v>109</v>
      </c>
      <c r="E256" s="132">
        <f t="shared" si="103"/>
        <v>56115.07</v>
      </c>
      <c r="F256" s="44">
        <f t="shared" si="103"/>
        <v>98750</v>
      </c>
      <c r="G256" s="44">
        <f t="shared" si="103"/>
        <v>10000</v>
      </c>
      <c r="H256" s="44">
        <f t="shared" si="103"/>
        <v>0</v>
      </c>
      <c r="I256" s="52">
        <v>0</v>
      </c>
    </row>
    <row r="257" spans="1:9" ht="25.5" hidden="1" customHeight="1" x14ac:dyDescent="0.25">
      <c r="A257" s="17"/>
      <c r="B257" s="17">
        <v>4511</v>
      </c>
      <c r="C257" s="19"/>
      <c r="D257" s="41" t="s">
        <v>109</v>
      </c>
      <c r="E257" s="133">
        <v>56115.07</v>
      </c>
      <c r="F257" s="11">
        <v>98750</v>
      </c>
      <c r="G257" s="11">
        <v>10000</v>
      </c>
      <c r="H257" s="11">
        <v>0</v>
      </c>
      <c r="I257" s="51">
        <v>0</v>
      </c>
    </row>
    <row r="258" spans="1:9" ht="25.5" customHeight="1" x14ac:dyDescent="0.25">
      <c r="A258" s="97" t="s">
        <v>124</v>
      </c>
      <c r="B258" s="98"/>
      <c r="C258" s="99">
        <v>32</v>
      </c>
      <c r="D258" s="105" t="s">
        <v>26</v>
      </c>
      <c r="E258" s="152">
        <f t="shared" ref="E258:I259" si="104">E259</f>
        <v>3472.06</v>
      </c>
      <c r="F258" s="59">
        <f t="shared" si="104"/>
        <v>1000</v>
      </c>
      <c r="G258" s="59">
        <f t="shared" si="104"/>
        <v>1000</v>
      </c>
      <c r="H258" s="59">
        <f t="shared" si="104"/>
        <v>1000</v>
      </c>
      <c r="I258" s="59">
        <f t="shared" si="104"/>
        <v>1000</v>
      </c>
    </row>
    <row r="259" spans="1:9" ht="25.5" customHeight="1" x14ac:dyDescent="0.25">
      <c r="A259" s="101"/>
      <c r="B259" s="81">
        <v>4</v>
      </c>
      <c r="C259" s="104"/>
      <c r="D259" s="23" t="s">
        <v>15</v>
      </c>
      <c r="E259" s="132">
        <f t="shared" si="104"/>
        <v>3472.06</v>
      </c>
      <c r="F259" s="44">
        <f t="shared" si="104"/>
        <v>1000</v>
      </c>
      <c r="G259" s="44">
        <f t="shared" si="104"/>
        <v>1000</v>
      </c>
      <c r="H259" s="44">
        <f t="shared" si="104"/>
        <v>1000</v>
      </c>
      <c r="I259" s="44">
        <f t="shared" si="104"/>
        <v>1000</v>
      </c>
    </row>
    <row r="260" spans="1:9" ht="25.5" customHeight="1" x14ac:dyDescent="0.25">
      <c r="A260" s="101"/>
      <c r="B260" s="69">
        <v>42</v>
      </c>
      <c r="C260" s="104"/>
      <c r="D260" s="23" t="s">
        <v>32</v>
      </c>
      <c r="E260" s="132">
        <f>E261+E265</f>
        <v>3472.06</v>
      </c>
      <c r="F260" s="44">
        <f>F261+F265</f>
        <v>1000</v>
      </c>
      <c r="G260" s="44">
        <f t="shared" ref="G260" si="105">G261+G265</f>
        <v>1000</v>
      </c>
      <c r="H260" s="44">
        <v>1000</v>
      </c>
      <c r="I260" s="44">
        <v>1000</v>
      </c>
    </row>
    <row r="261" spans="1:9" s="154" customFormat="1" ht="20.100000000000001" hidden="1" customHeight="1" x14ac:dyDescent="0.25">
      <c r="A261" s="208"/>
      <c r="B261" s="69">
        <v>422</v>
      </c>
      <c r="C261" s="108"/>
      <c r="D261" s="156" t="s">
        <v>104</v>
      </c>
      <c r="E261" s="132">
        <f t="shared" ref="E261:F261" si="106">E262+E263+E264</f>
        <v>3401.64</v>
      </c>
      <c r="F261" s="44">
        <f t="shared" si="106"/>
        <v>1000</v>
      </c>
      <c r="G261" s="44">
        <f>G262+G263+G264</f>
        <v>1000</v>
      </c>
      <c r="H261" s="44">
        <f>H262+H264</f>
        <v>0</v>
      </c>
      <c r="I261" s="52">
        <v>0</v>
      </c>
    </row>
    <row r="262" spans="1:9" ht="20.100000000000001" hidden="1" customHeight="1" x14ac:dyDescent="0.25">
      <c r="A262" s="106"/>
      <c r="B262" s="107">
        <v>4221</v>
      </c>
      <c r="C262" s="108"/>
      <c r="D262" s="109" t="s">
        <v>105</v>
      </c>
      <c r="E262" s="133">
        <v>2640</v>
      </c>
      <c r="F262" s="110">
        <v>0</v>
      </c>
      <c r="G262" s="110">
        <v>0</v>
      </c>
      <c r="H262" s="110">
        <v>0</v>
      </c>
      <c r="I262" s="51">
        <v>0</v>
      </c>
    </row>
    <row r="263" spans="1:9" ht="20.100000000000001" hidden="1" customHeight="1" x14ac:dyDescent="0.25">
      <c r="A263" s="106"/>
      <c r="B263" s="107">
        <v>4223</v>
      </c>
      <c r="C263" s="108"/>
      <c r="D263" s="109" t="s">
        <v>170</v>
      </c>
      <c r="E263" s="133">
        <v>0</v>
      </c>
      <c r="F263" s="110">
        <v>0</v>
      </c>
      <c r="G263" s="110">
        <v>0</v>
      </c>
      <c r="H263" s="110">
        <v>0</v>
      </c>
      <c r="I263" s="51">
        <v>0</v>
      </c>
    </row>
    <row r="264" spans="1:9" ht="25.5" hidden="1" customHeight="1" x14ac:dyDescent="0.25">
      <c r="A264" s="106"/>
      <c r="B264" s="107">
        <v>4227</v>
      </c>
      <c r="C264" s="108"/>
      <c r="D264" s="109" t="s">
        <v>106</v>
      </c>
      <c r="E264" s="133">
        <v>761.64</v>
      </c>
      <c r="F264" s="110">
        <v>1000</v>
      </c>
      <c r="G264" s="110">
        <v>1000</v>
      </c>
      <c r="H264" s="110">
        <v>0</v>
      </c>
      <c r="I264" s="51">
        <v>0</v>
      </c>
    </row>
    <row r="265" spans="1:9" ht="25.5" hidden="1" customHeight="1" x14ac:dyDescent="0.25">
      <c r="A265" s="101"/>
      <c r="B265" s="13">
        <v>424</v>
      </c>
      <c r="C265" s="45"/>
      <c r="D265" s="112" t="s">
        <v>107</v>
      </c>
      <c r="E265" s="132">
        <f t="shared" ref="E265:G265" si="107">E266</f>
        <v>70.42</v>
      </c>
      <c r="F265" s="44">
        <f t="shared" si="107"/>
        <v>0</v>
      </c>
      <c r="G265" s="44">
        <f t="shared" si="107"/>
        <v>0</v>
      </c>
      <c r="H265" s="44">
        <f>H266</f>
        <v>0</v>
      </c>
      <c r="I265" s="52">
        <v>0</v>
      </c>
    </row>
    <row r="266" spans="1:9" ht="25.5" hidden="1" customHeight="1" x14ac:dyDescent="0.25">
      <c r="A266" s="101"/>
      <c r="B266" s="17">
        <v>4241</v>
      </c>
      <c r="C266" s="15"/>
      <c r="D266" s="18" t="s">
        <v>108</v>
      </c>
      <c r="E266" s="133">
        <v>70.42</v>
      </c>
      <c r="F266" s="11">
        <v>0</v>
      </c>
      <c r="G266" s="11">
        <v>0</v>
      </c>
      <c r="H266" s="11">
        <v>0</v>
      </c>
      <c r="I266" s="51">
        <v>0</v>
      </c>
    </row>
    <row r="267" spans="1:9" s="118" customFormat="1" ht="25.5" customHeight="1" x14ac:dyDescent="0.25">
      <c r="A267" s="177" t="s">
        <v>197</v>
      </c>
      <c r="B267" s="178"/>
      <c r="C267" s="179"/>
      <c r="D267" s="180" t="s">
        <v>26</v>
      </c>
      <c r="E267" s="182">
        <f>E269</f>
        <v>0</v>
      </c>
      <c r="F267" s="183">
        <f>F268</f>
        <v>1815</v>
      </c>
      <c r="G267" s="183">
        <f t="shared" ref="G267:I267" si="108">G268</f>
        <v>0</v>
      </c>
      <c r="H267" s="183">
        <f t="shared" si="108"/>
        <v>0</v>
      </c>
      <c r="I267" s="183">
        <f t="shared" si="108"/>
        <v>0</v>
      </c>
    </row>
    <row r="268" spans="1:9" s="118" customFormat="1" ht="25.5" customHeight="1" x14ac:dyDescent="0.25">
      <c r="A268" s="101"/>
      <c r="B268" s="81">
        <v>4</v>
      </c>
      <c r="C268" s="104"/>
      <c r="D268" s="23" t="s">
        <v>15</v>
      </c>
      <c r="E268" s="132">
        <f t="shared" ref="E268:I270" si="109">E269</f>
        <v>0</v>
      </c>
      <c r="F268" s="44">
        <f t="shared" si="109"/>
        <v>1815</v>
      </c>
      <c r="G268" s="44">
        <f t="shared" si="109"/>
        <v>0</v>
      </c>
      <c r="H268" s="44">
        <f t="shared" si="109"/>
        <v>0</v>
      </c>
      <c r="I268" s="44">
        <f t="shared" si="109"/>
        <v>0</v>
      </c>
    </row>
    <row r="269" spans="1:9" ht="25.5" customHeight="1" x14ac:dyDescent="0.25">
      <c r="A269" s="101"/>
      <c r="B269" s="69">
        <v>42</v>
      </c>
      <c r="C269" s="104"/>
      <c r="D269" s="23" t="s">
        <v>32</v>
      </c>
      <c r="E269" s="132">
        <f t="shared" si="109"/>
        <v>0</v>
      </c>
      <c r="F269" s="44">
        <f t="shared" si="109"/>
        <v>1815</v>
      </c>
      <c r="G269" s="44">
        <f t="shared" si="109"/>
        <v>0</v>
      </c>
      <c r="H269" s="44">
        <v>0</v>
      </c>
      <c r="I269" s="90">
        <v>0</v>
      </c>
    </row>
    <row r="270" spans="1:9" s="154" customFormat="1" ht="25.5" hidden="1" customHeight="1" x14ac:dyDescent="0.25">
      <c r="A270" s="208"/>
      <c r="B270" s="69">
        <v>422</v>
      </c>
      <c r="C270" s="108"/>
      <c r="D270" s="156" t="s">
        <v>104</v>
      </c>
      <c r="E270" s="132">
        <f>E271</f>
        <v>0</v>
      </c>
      <c r="F270" s="44">
        <f>F271</f>
        <v>1815</v>
      </c>
      <c r="G270" s="44">
        <f t="shared" si="109"/>
        <v>0</v>
      </c>
      <c r="H270" s="44">
        <f t="shared" si="109"/>
        <v>0</v>
      </c>
      <c r="I270" s="44">
        <f t="shared" si="109"/>
        <v>0</v>
      </c>
    </row>
    <row r="271" spans="1:9" ht="25.5" hidden="1" customHeight="1" x14ac:dyDescent="0.25">
      <c r="A271" s="106"/>
      <c r="B271" s="107">
        <v>4221</v>
      </c>
      <c r="C271" s="108"/>
      <c r="D271" s="109" t="s">
        <v>105</v>
      </c>
      <c r="E271" s="133">
        <v>0</v>
      </c>
      <c r="F271" s="110">
        <v>1815</v>
      </c>
      <c r="G271" s="110">
        <v>0</v>
      </c>
      <c r="H271" s="110">
        <v>0</v>
      </c>
      <c r="I271" s="51">
        <v>0</v>
      </c>
    </row>
    <row r="272" spans="1:9" ht="25.5" customHeight="1" x14ac:dyDescent="0.25">
      <c r="A272" s="97" t="s">
        <v>124</v>
      </c>
      <c r="B272" s="98"/>
      <c r="C272" s="99">
        <v>47</v>
      </c>
      <c r="D272" s="105" t="s">
        <v>48</v>
      </c>
      <c r="E272" s="152">
        <f t="shared" ref="E272:G273" si="110">E273</f>
        <v>6.62</v>
      </c>
      <c r="F272" s="59">
        <f t="shared" si="110"/>
        <v>100</v>
      </c>
      <c r="G272" s="59">
        <f t="shared" si="110"/>
        <v>0</v>
      </c>
      <c r="H272" s="59">
        <f>H273</f>
        <v>0</v>
      </c>
      <c r="I272" s="59">
        <f>I273</f>
        <v>0</v>
      </c>
    </row>
    <row r="273" spans="1:9" ht="25.5" customHeight="1" x14ac:dyDescent="0.25">
      <c r="A273" s="101"/>
      <c r="B273" s="81">
        <v>4</v>
      </c>
      <c r="C273" s="104"/>
      <c r="D273" s="23" t="s">
        <v>15</v>
      </c>
      <c r="E273" s="132">
        <f t="shared" si="110"/>
        <v>6.62</v>
      </c>
      <c r="F273" s="44">
        <f t="shared" si="110"/>
        <v>100</v>
      </c>
      <c r="G273" s="44">
        <f t="shared" si="110"/>
        <v>0</v>
      </c>
      <c r="H273" s="44">
        <f t="shared" ref="H273:I273" si="111">H274</f>
        <v>0</v>
      </c>
      <c r="I273" s="44">
        <f t="shared" si="111"/>
        <v>0</v>
      </c>
    </row>
    <row r="274" spans="1:9" ht="25.5" customHeight="1" x14ac:dyDescent="0.25">
      <c r="A274" s="17"/>
      <c r="B274" s="13">
        <v>42</v>
      </c>
      <c r="C274" s="13"/>
      <c r="D274" s="23" t="s">
        <v>32</v>
      </c>
      <c r="E274" s="132">
        <f t="shared" ref="E274:G274" si="112">E275+E277</f>
        <v>6.62</v>
      </c>
      <c r="F274" s="44">
        <f t="shared" si="112"/>
        <v>100</v>
      </c>
      <c r="G274" s="44">
        <f t="shared" si="112"/>
        <v>0</v>
      </c>
      <c r="H274" s="44">
        <v>0</v>
      </c>
      <c r="I274" s="90">
        <v>0</v>
      </c>
    </row>
    <row r="275" spans="1:9" ht="20.100000000000001" hidden="1" customHeight="1" x14ac:dyDescent="0.25">
      <c r="A275" s="17"/>
      <c r="B275" s="17">
        <v>422</v>
      </c>
      <c r="C275" s="15"/>
      <c r="D275" s="18" t="s">
        <v>104</v>
      </c>
      <c r="E275" s="134">
        <f t="shared" ref="E275:G275" si="113">E276</f>
        <v>0</v>
      </c>
      <c r="F275" s="11">
        <f t="shared" si="113"/>
        <v>0</v>
      </c>
      <c r="G275" s="11">
        <f t="shared" si="113"/>
        <v>0</v>
      </c>
      <c r="H275" s="11">
        <f>H276</f>
        <v>0</v>
      </c>
      <c r="I275" s="51">
        <v>0</v>
      </c>
    </row>
    <row r="276" spans="1:9" ht="25.5" hidden="1" customHeight="1" x14ac:dyDescent="0.25">
      <c r="A276" s="17"/>
      <c r="B276" s="17">
        <v>4227</v>
      </c>
      <c r="C276" s="15"/>
      <c r="D276" s="18" t="s">
        <v>106</v>
      </c>
      <c r="E276" s="133">
        <v>0</v>
      </c>
      <c r="F276" s="11">
        <v>0</v>
      </c>
      <c r="G276" s="11">
        <v>0</v>
      </c>
      <c r="H276" s="11">
        <v>0</v>
      </c>
      <c r="I276" s="51">
        <f t="shared" si="97"/>
        <v>0</v>
      </c>
    </row>
    <row r="277" spans="1:9" s="154" customFormat="1" ht="25.5" hidden="1" customHeight="1" x14ac:dyDescent="0.25">
      <c r="A277" s="13"/>
      <c r="B277" s="13">
        <v>424</v>
      </c>
      <c r="C277" s="45"/>
      <c r="D277" s="112" t="s">
        <v>107</v>
      </c>
      <c r="E277" s="132">
        <f t="shared" ref="E277:G277" si="114">E278</f>
        <v>6.62</v>
      </c>
      <c r="F277" s="44">
        <f t="shared" si="114"/>
        <v>100</v>
      </c>
      <c r="G277" s="44">
        <f t="shared" si="114"/>
        <v>0</v>
      </c>
      <c r="H277" s="44">
        <f>H278</f>
        <v>0</v>
      </c>
      <c r="I277" s="52">
        <v>0</v>
      </c>
    </row>
    <row r="278" spans="1:9" ht="20.100000000000001" hidden="1" customHeight="1" x14ac:dyDescent="0.25">
      <c r="A278" s="17"/>
      <c r="B278" s="17">
        <v>4241</v>
      </c>
      <c r="C278" s="15"/>
      <c r="D278" s="18" t="s">
        <v>108</v>
      </c>
      <c r="E278" s="133">
        <v>6.62</v>
      </c>
      <c r="F278" s="11">
        <v>100</v>
      </c>
      <c r="G278" s="11">
        <v>0</v>
      </c>
      <c r="H278" s="11">
        <v>0</v>
      </c>
      <c r="I278" s="51">
        <v>0</v>
      </c>
    </row>
    <row r="279" spans="1:9" s="118" customFormat="1" ht="25.5" customHeight="1" x14ac:dyDescent="0.25">
      <c r="A279" s="177" t="s">
        <v>196</v>
      </c>
      <c r="B279" s="178"/>
      <c r="C279" s="179"/>
      <c r="D279" s="180" t="s">
        <v>48</v>
      </c>
      <c r="E279" s="182">
        <f>E280</f>
        <v>0</v>
      </c>
      <c r="F279" s="183">
        <f>F280</f>
        <v>8</v>
      </c>
      <c r="G279" s="183">
        <f t="shared" ref="G279:I279" si="115">G280</f>
        <v>0</v>
      </c>
      <c r="H279" s="183">
        <f t="shared" si="115"/>
        <v>0</v>
      </c>
      <c r="I279" s="183">
        <f t="shared" si="115"/>
        <v>0</v>
      </c>
    </row>
    <row r="280" spans="1:9" s="118" customFormat="1" ht="25.5" customHeight="1" x14ac:dyDescent="0.25">
      <c r="A280" s="101"/>
      <c r="B280" s="81">
        <v>4</v>
      </c>
      <c r="C280" s="104"/>
      <c r="D280" s="23" t="s">
        <v>15</v>
      </c>
      <c r="E280" s="132">
        <f t="shared" ref="E280:I280" si="116">E281</f>
        <v>0</v>
      </c>
      <c r="F280" s="44">
        <f t="shared" si="116"/>
        <v>8</v>
      </c>
      <c r="G280" s="44">
        <f t="shared" si="116"/>
        <v>0</v>
      </c>
      <c r="H280" s="44">
        <f t="shared" si="116"/>
        <v>0</v>
      </c>
      <c r="I280" s="44">
        <f t="shared" si="116"/>
        <v>0</v>
      </c>
    </row>
    <row r="281" spans="1:9" ht="25.5" customHeight="1" x14ac:dyDescent="0.25">
      <c r="A281" s="17"/>
      <c r="B281" s="13">
        <v>42</v>
      </c>
      <c r="C281" s="13"/>
      <c r="D281" s="23" t="s">
        <v>32</v>
      </c>
      <c r="E281" s="132">
        <f t="shared" ref="E281:G282" si="117">E282</f>
        <v>0</v>
      </c>
      <c r="F281" s="44">
        <f t="shared" si="117"/>
        <v>8</v>
      </c>
      <c r="G281" s="44">
        <f t="shared" si="117"/>
        <v>0</v>
      </c>
      <c r="H281" s="44">
        <f>H282</f>
        <v>0</v>
      </c>
      <c r="I281" s="52">
        <f t="shared" si="97"/>
        <v>0</v>
      </c>
    </row>
    <row r="282" spans="1:9" s="154" customFormat="1" ht="27.75" hidden="1" customHeight="1" x14ac:dyDescent="0.25">
      <c r="A282" s="13"/>
      <c r="B282" s="13">
        <v>424</v>
      </c>
      <c r="C282" s="45"/>
      <c r="D282" s="112" t="s">
        <v>107</v>
      </c>
      <c r="E282" s="132">
        <f t="shared" si="117"/>
        <v>0</v>
      </c>
      <c r="F282" s="44">
        <f t="shared" si="117"/>
        <v>8</v>
      </c>
      <c r="G282" s="44">
        <f t="shared" si="117"/>
        <v>0</v>
      </c>
      <c r="H282" s="44">
        <f>H283</f>
        <v>0</v>
      </c>
      <c r="I282" s="52">
        <v>0</v>
      </c>
    </row>
    <row r="283" spans="1:9" ht="25.5" hidden="1" customHeight="1" x14ac:dyDescent="0.25">
      <c r="A283" s="17"/>
      <c r="B283" s="17">
        <v>4241</v>
      </c>
      <c r="C283" s="15"/>
      <c r="D283" s="18" t="s">
        <v>108</v>
      </c>
      <c r="E283" s="133">
        <v>0</v>
      </c>
      <c r="F283" s="11">
        <v>8</v>
      </c>
      <c r="G283" s="11">
        <v>0</v>
      </c>
      <c r="H283" s="11">
        <v>0</v>
      </c>
      <c r="I283" s="51">
        <v>0</v>
      </c>
    </row>
    <row r="284" spans="1:9" ht="25.5" customHeight="1" x14ac:dyDescent="0.25">
      <c r="A284" s="97" t="s">
        <v>124</v>
      </c>
      <c r="B284" s="98"/>
      <c r="C284" s="99">
        <v>53</v>
      </c>
      <c r="D284" s="105" t="s">
        <v>50</v>
      </c>
      <c r="E284" s="152">
        <f t="shared" ref="E284:H289" si="118">E285</f>
        <v>118834.79</v>
      </c>
      <c r="F284" s="59">
        <f t="shared" si="118"/>
        <v>348500</v>
      </c>
      <c r="G284" s="59">
        <f t="shared" si="118"/>
        <v>6000</v>
      </c>
      <c r="H284" s="59">
        <f t="shared" si="118"/>
        <v>6000</v>
      </c>
      <c r="I284" s="100">
        <v>6000</v>
      </c>
    </row>
    <row r="285" spans="1:9" ht="25.5" customHeight="1" x14ac:dyDescent="0.25">
      <c r="A285" s="101"/>
      <c r="B285" s="81">
        <v>4</v>
      </c>
      <c r="C285" s="104"/>
      <c r="D285" s="23" t="s">
        <v>15</v>
      </c>
      <c r="E285" s="132">
        <f t="shared" ref="E285:G285" si="119">E286+E291</f>
        <v>118834.79</v>
      </c>
      <c r="F285" s="44">
        <f t="shared" si="119"/>
        <v>348500</v>
      </c>
      <c r="G285" s="44">
        <f t="shared" si="119"/>
        <v>6000</v>
      </c>
      <c r="H285" s="44">
        <f>H286+H291</f>
        <v>6000</v>
      </c>
      <c r="I285" s="90">
        <v>6000</v>
      </c>
    </row>
    <row r="286" spans="1:9" ht="25.5" customHeight="1" x14ac:dyDescent="0.25">
      <c r="A286" s="17"/>
      <c r="B286" s="13">
        <v>42</v>
      </c>
      <c r="C286" s="13"/>
      <c r="D286" s="23" t="s">
        <v>32</v>
      </c>
      <c r="E286" s="132">
        <f>E287+E289</f>
        <v>2834.79</v>
      </c>
      <c r="F286" s="44">
        <f>F287+F289</f>
        <v>3500</v>
      </c>
      <c r="G286" s="44">
        <f t="shared" ref="G286" si="120">G287+G289</f>
        <v>6000</v>
      </c>
      <c r="H286" s="44">
        <v>6000</v>
      </c>
      <c r="I286" s="44">
        <v>6000</v>
      </c>
    </row>
    <row r="287" spans="1:9" ht="25.5" customHeight="1" x14ac:dyDescent="0.25">
      <c r="A287" s="17"/>
      <c r="B287" s="69">
        <v>422</v>
      </c>
      <c r="C287" s="108"/>
      <c r="D287" s="156" t="s">
        <v>104</v>
      </c>
      <c r="E287" s="132">
        <f>E288</f>
        <v>0</v>
      </c>
      <c r="F287" s="44">
        <f>F288</f>
        <v>0</v>
      </c>
      <c r="G287" s="44">
        <f t="shared" ref="G287:I287" si="121">G288</f>
        <v>0</v>
      </c>
      <c r="H287" s="44">
        <f t="shared" si="121"/>
        <v>0</v>
      </c>
      <c r="I287" s="44">
        <f t="shared" si="121"/>
        <v>0</v>
      </c>
    </row>
    <row r="288" spans="1:9" ht="25.5" hidden="1" customHeight="1" x14ac:dyDescent="0.25">
      <c r="A288" s="17"/>
      <c r="B288" s="107">
        <v>4221</v>
      </c>
      <c r="C288" s="108"/>
      <c r="D288" s="109" t="s">
        <v>105</v>
      </c>
      <c r="E288" s="133">
        <v>0</v>
      </c>
      <c r="F288" s="110">
        <v>0</v>
      </c>
      <c r="G288" s="110">
        <v>0</v>
      </c>
      <c r="H288" s="110">
        <v>0</v>
      </c>
      <c r="I288" s="51">
        <v>0</v>
      </c>
    </row>
    <row r="289" spans="1:9" s="154" customFormat="1" ht="25.5" customHeight="1" x14ac:dyDescent="0.25">
      <c r="A289" s="13"/>
      <c r="B289" s="13">
        <v>424</v>
      </c>
      <c r="C289" s="45"/>
      <c r="D289" s="112" t="s">
        <v>107</v>
      </c>
      <c r="E289" s="153">
        <f t="shared" si="118"/>
        <v>2834.79</v>
      </c>
      <c r="F289" s="124">
        <f t="shared" si="118"/>
        <v>3500</v>
      </c>
      <c r="G289" s="124">
        <f t="shared" si="118"/>
        <v>6000</v>
      </c>
      <c r="H289" s="124">
        <f>H290</f>
        <v>0</v>
      </c>
      <c r="I289" s="125">
        <v>0</v>
      </c>
    </row>
    <row r="290" spans="1:9" ht="20.100000000000001" hidden="1" customHeight="1" x14ac:dyDescent="0.25">
      <c r="A290" s="17"/>
      <c r="B290" s="17">
        <v>4241</v>
      </c>
      <c r="C290" s="15"/>
      <c r="D290" s="18" t="s">
        <v>128</v>
      </c>
      <c r="E290" s="136">
        <v>2834.79</v>
      </c>
      <c r="F290" s="72">
        <v>3500</v>
      </c>
      <c r="G290" s="111">
        <v>6000</v>
      </c>
      <c r="H290" s="124">
        <v>0</v>
      </c>
      <c r="I290" s="125">
        <v>0</v>
      </c>
    </row>
    <row r="291" spans="1:9" ht="25.5" customHeight="1" x14ac:dyDescent="0.25">
      <c r="A291" s="17"/>
      <c r="B291" s="13">
        <v>45</v>
      </c>
      <c r="C291" s="45"/>
      <c r="D291" s="112" t="s">
        <v>54</v>
      </c>
      <c r="E291" s="132">
        <f t="shared" ref="E291:G291" si="122">E292</f>
        <v>116000</v>
      </c>
      <c r="F291" s="44">
        <f t="shared" si="122"/>
        <v>345000</v>
      </c>
      <c r="G291" s="44">
        <f t="shared" si="122"/>
        <v>0</v>
      </c>
      <c r="H291" s="44">
        <f>H292</f>
        <v>0</v>
      </c>
      <c r="I291" s="52">
        <f t="shared" si="97"/>
        <v>0</v>
      </c>
    </row>
    <row r="292" spans="1:9" s="154" customFormat="1" ht="25.5" customHeight="1" x14ac:dyDescent="0.25">
      <c r="A292" s="13"/>
      <c r="B292" s="13">
        <v>451</v>
      </c>
      <c r="C292" s="45"/>
      <c r="D292" s="156" t="s">
        <v>109</v>
      </c>
      <c r="E292" s="132">
        <f>E293</f>
        <v>116000</v>
      </c>
      <c r="F292" s="44">
        <f>F293</f>
        <v>345000</v>
      </c>
      <c r="G292" s="44">
        <f>G293</f>
        <v>0</v>
      </c>
      <c r="H292" s="44">
        <f>H293</f>
        <v>0</v>
      </c>
      <c r="I292" s="52">
        <f t="shared" si="97"/>
        <v>0</v>
      </c>
    </row>
    <row r="293" spans="1:9" ht="25.5" hidden="1" customHeight="1" x14ac:dyDescent="0.25">
      <c r="A293" s="17"/>
      <c r="B293" s="17">
        <v>4511</v>
      </c>
      <c r="C293" s="15"/>
      <c r="D293" s="41" t="s">
        <v>109</v>
      </c>
      <c r="E293" s="133">
        <v>116000</v>
      </c>
      <c r="F293" s="11">
        <v>345000</v>
      </c>
      <c r="G293" s="11">
        <v>0</v>
      </c>
      <c r="H293" s="11">
        <v>0</v>
      </c>
      <c r="I293" s="51">
        <f t="shared" si="97"/>
        <v>0</v>
      </c>
    </row>
    <row r="294" spans="1:9" ht="25.5" customHeight="1" x14ac:dyDescent="0.25">
      <c r="A294" s="177" t="s">
        <v>195</v>
      </c>
      <c r="B294" s="178"/>
      <c r="C294" s="179"/>
      <c r="D294" s="180" t="s">
        <v>50</v>
      </c>
      <c r="E294" s="210">
        <f t="shared" ref="E294:I295" si="123">E295</f>
        <v>24044.560000000001</v>
      </c>
      <c r="F294" s="181">
        <f t="shared" si="123"/>
        <v>0</v>
      </c>
      <c r="G294" s="181">
        <f t="shared" si="123"/>
        <v>0</v>
      </c>
      <c r="H294" s="181">
        <f t="shared" si="123"/>
        <v>0</v>
      </c>
      <c r="I294" s="181">
        <f t="shared" si="97"/>
        <v>0</v>
      </c>
    </row>
    <row r="295" spans="1:9" ht="25.5" customHeight="1" x14ac:dyDescent="0.25">
      <c r="A295" s="101"/>
      <c r="B295" s="81">
        <v>4</v>
      </c>
      <c r="C295" s="104"/>
      <c r="D295" s="23" t="s">
        <v>15</v>
      </c>
      <c r="E295" s="132">
        <f>E296</f>
        <v>24044.560000000001</v>
      </c>
      <c r="F295" s="44">
        <f>F296</f>
        <v>0</v>
      </c>
      <c r="G295" s="44">
        <f t="shared" si="123"/>
        <v>0</v>
      </c>
      <c r="H295" s="44">
        <f t="shared" si="123"/>
        <v>0</v>
      </c>
      <c r="I295" s="44">
        <f t="shared" si="123"/>
        <v>0</v>
      </c>
    </row>
    <row r="296" spans="1:9" ht="25.5" customHeight="1" x14ac:dyDescent="0.25">
      <c r="A296" s="17"/>
      <c r="B296" s="13">
        <v>45</v>
      </c>
      <c r="C296" s="45"/>
      <c r="D296" s="112" t="s">
        <v>54</v>
      </c>
      <c r="E296" s="132">
        <f t="shared" ref="E296:G296" si="124">E297</f>
        <v>24044.560000000001</v>
      </c>
      <c r="F296" s="44">
        <f t="shared" si="124"/>
        <v>0</v>
      </c>
      <c r="G296" s="44">
        <f t="shared" si="124"/>
        <v>0</v>
      </c>
      <c r="H296" s="44">
        <f>H297</f>
        <v>0</v>
      </c>
      <c r="I296" s="52">
        <f t="shared" ref="I296:I303" si="125">H296-G296</f>
        <v>0</v>
      </c>
    </row>
    <row r="297" spans="1:9" s="154" customFormat="1" ht="25.5" hidden="1" customHeight="1" x14ac:dyDescent="0.25">
      <c r="A297" s="13"/>
      <c r="B297" s="13">
        <v>451</v>
      </c>
      <c r="C297" s="45"/>
      <c r="D297" s="156" t="s">
        <v>109</v>
      </c>
      <c r="E297" s="132">
        <f>E298</f>
        <v>24044.560000000001</v>
      </c>
      <c r="F297" s="44">
        <f>F298</f>
        <v>0</v>
      </c>
      <c r="G297" s="44">
        <f>G298</f>
        <v>0</v>
      </c>
      <c r="H297" s="44">
        <f>H298</f>
        <v>0</v>
      </c>
      <c r="I297" s="52">
        <f t="shared" si="125"/>
        <v>0</v>
      </c>
    </row>
    <row r="298" spans="1:9" ht="25.5" hidden="1" customHeight="1" x14ac:dyDescent="0.25">
      <c r="A298" s="17"/>
      <c r="B298" s="17">
        <v>4511</v>
      </c>
      <c r="C298" s="15"/>
      <c r="D298" s="41" t="s">
        <v>109</v>
      </c>
      <c r="E298" s="133">
        <v>24044.560000000001</v>
      </c>
      <c r="F298" s="11">
        <v>0</v>
      </c>
      <c r="G298" s="11">
        <v>0</v>
      </c>
      <c r="H298" s="11">
        <v>0</v>
      </c>
      <c r="I298" s="51">
        <f t="shared" si="125"/>
        <v>0</v>
      </c>
    </row>
    <row r="299" spans="1:9" ht="25.5" customHeight="1" x14ac:dyDescent="0.25">
      <c r="A299" s="97" t="s">
        <v>124</v>
      </c>
      <c r="B299" s="98"/>
      <c r="C299" s="99">
        <v>62</v>
      </c>
      <c r="D299" s="105" t="s">
        <v>49</v>
      </c>
      <c r="E299" s="152">
        <f t="shared" ref="E299:H302" si="126">E300</f>
        <v>413.52</v>
      </c>
      <c r="F299" s="59">
        <f t="shared" si="126"/>
        <v>0</v>
      </c>
      <c r="G299" s="59">
        <f t="shared" si="126"/>
        <v>0</v>
      </c>
      <c r="H299" s="59">
        <f t="shared" si="126"/>
        <v>0</v>
      </c>
      <c r="I299" s="100">
        <f t="shared" si="125"/>
        <v>0</v>
      </c>
    </row>
    <row r="300" spans="1:9" ht="25.5" customHeight="1" x14ac:dyDescent="0.25">
      <c r="A300" s="101"/>
      <c r="B300" s="81">
        <v>4</v>
      </c>
      <c r="C300" s="104"/>
      <c r="D300" s="23" t="s">
        <v>15</v>
      </c>
      <c r="E300" s="132">
        <f>E301</f>
        <v>413.52</v>
      </c>
      <c r="F300" s="44">
        <f>F301</f>
        <v>0</v>
      </c>
      <c r="G300" s="44">
        <f>G301</f>
        <v>0</v>
      </c>
      <c r="H300" s="44">
        <f>H301</f>
        <v>0</v>
      </c>
      <c r="I300" s="90">
        <f t="shared" si="125"/>
        <v>0</v>
      </c>
    </row>
    <row r="301" spans="1:9" ht="25.5" customHeight="1" x14ac:dyDescent="0.25">
      <c r="A301" s="17"/>
      <c r="B301" s="13">
        <v>42</v>
      </c>
      <c r="C301" s="13"/>
      <c r="D301" s="23" t="s">
        <v>32</v>
      </c>
      <c r="E301" s="132">
        <f t="shared" si="126"/>
        <v>413.52</v>
      </c>
      <c r="F301" s="44">
        <f t="shared" si="126"/>
        <v>0</v>
      </c>
      <c r="G301" s="44">
        <f t="shared" si="126"/>
        <v>0</v>
      </c>
      <c r="H301" s="44">
        <f t="shared" si="126"/>
        <v>0</v>
      </c>
      <c r="I301" s="90">
        <f t="shared" si="125"/>
        <v>0</v>
      </c>
    </row>
    <row r="302" spans="1:9" ht="25.5" hidden="1" x14ac:dyDescent="0.25">
      <c r="A302" s="13"/>
      <c r="B302" s="13">
        <v>424</v>
      </c>
      <c r="C302" s="45"/>
      <c r="D302" s="112" t="s">
        <v>107</v>
      </c>
      <c r="E302" s="153">
        <f t="shared" si="126"/>
        <v>413.52</v>
      </c>
      <c r="F302" s="124">
        <f t="shared" si="126"/>
        <v>0</v>
      </c>
      <c r="G302" s="124">
        <f t="shared" si="126"/>
        <v>0</v>
      </c>
      <c r="H302" s="124">
        <f>H303</f>
        <v>0</v>
      </c>
      <c r="I302" s="125">
        <f t="shared" si="125"/>
        <v>0</v>
      </c>
    </row>
    <row r="303" spans="1:9" ht="25.5" hidden="1" customHeight="1" x14ac:dyDescent="0.25">
      <c r="A303" s="17"/>
      <c r="B303" s="17">
        <v>4241</v>
      </c>
      <c r="C303" s="15"/>
      <c r="D303" s="18" t="s">
        <v>108</v>
      </c>
      <c r="E303" s="136">
        <v>413.52</v>
      </c>
      <c r="F303" s="72">
        <v>0</v>
      </c>
      <c r="G303" s="111">
        <v>0</v>
      </c>
      <c r="H303" s="124">
        <v>0</v>
      </c>
      <c r="I303" s="125">
        <f t="shared" si="125"/>
        <v>0</v>
      </c>
    </row>
    <row r="304" spans="1:9" ht="25.5" customHeight="1" x14ac:dyDescent="0.25">
      <c r="A304" s="97" t="s">
        <v>124</v>
      </c>
      <c r="B304" s="98"/>
      <c r="C304" s="99">
        <v>72</v>
      </c>
      <c r="D304" s="105" t="s">
        <v>51</v>
      </c>
      <c r="E304" s="152">
        <f t="shared" ref="E304:I307" si="127">E305</f>
        <v>101.52</v>
      </c>
      <c r="F304" s="59">
        <f t="shared" si="127"/>
        <v>102</v>
      </c>
      <c r="G304" s="59">
        <f t="shared" si="127"/>
        <v>102</v>
      </c>
      <c r="H304" s="59">
        <f t="shared" si="127"/>
        <v>102</v>
      </c>
      <c r="I304" s="59">
        <f t="shared" si="127"/>
        <v>102</v>
      </c>
    </row>
    <row r="305" spans="1:9" ht="25.5" customHeight="1" x14ac:dyDescent="0.25">
      <c r="A305" s="101"/>
      <c r="B305" s="81">
        <v>4</v>
      </c>
      <c r="C305" s="104"/>
      <c r="D305" s="23" t="s">
        <v>15</v>
      </c>
      <c r="E305" s="132">
        <f>E306</f>
        <v>101.52</v>
      </c>
      <c r="F305" s="44">
        <f>F306</f>
        <v>102</v>
      </c>
      <c r="G305" s="44">
        <f t="shared" si="127"/>
        <v>102</v>
      </c>
      <c r="H305" s="44">
        <f t="shared" si="127"/>
        <v>102</v>
      </c>
      <c r="I305" s="44">
        <f t="shared" si="127"/>
        <v>102</v>
      </c>
    </row>
    <row r="306" spans="1:9" ht="25.5" customHeight="1" x14ac:dyDescent="0.25">
      <c r="A306" s="17"/>
      <c r="B306" s="13">
        <v>42</v>
      </c>
      <c r="C306" s="13"/>
      <c r="D306" s="23" t="s">
        <v>32</v>
      </c>
      <c r="E306" s="132">
        <f t="shared" si="127"/>
        <v>101.52</v>
      </c>
      <c r="F306" s="44">
        <f t="shared" si="127"/>
        <v>102</v>
      </c>
      <c r="G306" s="44">
        <f t="shared" si="127"/>
        <v>102</v>
      </c>
      <c r="H306" s="44">
        <v>102</v>
      </c>
      <c r="I306" s="90">
        <v>102</v>
      </c>
    </row>
    <row r="307" spans="1:9" s="154" customFormat="1" ht="25.5" hidden="1" customHeight="1" x14ac:dyDescent="0.25">
      <c r="A307" s="13"/>
      <c r="B307" s="13">
        <v>422</v>
      </c>
      <c r="C307" s="45"/>
      <c r="D307" s="112" t="s">
        <v>226</v>
      </c>
      <c r="E307" s="153">
        <f t="shared" si="127"/>
        <v>101.52</v>
      </c>
      <c r="F307" s="124">
        <f t="shared" si="127"/>
        <v>102</v>
      </c>
      <c r="G307" s="124">
        <f t="shared" si="127"/>
        <v>102</v>
      </c>
      <c r="H307" s="124">
        <f>H308</f>
        <v>0</v>
      </c>
      <c r="I307" s="125">
        <v>0</v>
      </c>
    </row>
    <row r="308" spans="1:9" ht="25.5" hidden="1" customHeight="1" x14ac:dyDescent="0.25">
      <c r="A308" s="17"/>
      <c r="B308" s="17">
        <v>4227</v>
      </c>
      <c r="C308" s="15"/>
      <c r="D308" s="18" t="s">
        <v>106</v>
      </c>
      <c r="E308" s="136">
        <v>101.52</v>
      </c>
      <c r="F308" s="72">
        <v>102</v>
      </c>
      <c r="G308" s="111">
        <v>102</v>
      </c>
      <c r="H308" s="124">
        <v>0</v>
      </c>
      <c r="I308" s="125">
        <v>0</v>
      </c>
    </row>
    <row r="311" spans="1:9" x14ac:dyDescent="0.25">
      <c r="A311" t="s">
        <v>251</v>
      </c>
      <c r="E311" t="s">
        <v>218</v>
      </c>
      <c r="G311" t="s">
        <v>210</v>
      </c>
    </row>
    <row r="312" spans="1:9" x14ac:dyDescent="0.25">
      <c r="A312" t="s">
        <v>254</v>
      </c>
      <c r="E312" t="s">
        <v>217</v>
      </c>
      <c r="G312" t="s">
        <v>211</v>
      </c>
    </row>
    <row r="314" spans="1:9" x14ac:dyDescent="0.25">
      <c r="A314" t="s">
        <v>252</v>
      </c>
    </row>
  </sheetData>
  <mergeCells count="9">
    <mergeCell ref="A56:C56"/>
    <mergeCell ref="A57:C57"/>
    <mergeCell ref="A235:C235"/>
    <mergeCell ref="A236:C236"/>
    <mergeCell ref="A1:I1"/>
    <mergeCell ref="A3:C3"/>
    <mergeCell ref="A18:C18"/>
    <mergeCell ref="A19:C19"/>
    <mergeCell ref="A20:C20"/>
  </mergeCells>
  <pageMargins left="0.7" right="0.7" top="0.75" bottom="0.75" header="0.3" footer="0.3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Biserka Konig</cp:lastModifiedBy>
  <cp:lastPrinted>2025-12-29T15:08:12Z</cp:lastPrinted>
  <dcterms:created xsi:type="dcterms:W3CDTF">2022-08-12T12:51:27Z</dcterms:created>
  <dcterms:modified xsi:type="dcterms:W3CDTF">2025-12-29T16:33:14Z</dcterms:modified>
</cp:coreProperties>
</file>