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iser\Desktop\PLAN 2025\3.izmjene i dopune FP za 2025\"/>
    </mc:Choice>
  </mc:AlternateContent>
  <xr:revisionPtr revIDLastSave="0" documentId="13_ncr:1_{CEFC0F9E-8AB3-418D-B564-CD3FDA524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Prihodi i rashodi po izvorima" sheetId="12" r:id="rId3"/>
    <sheet name="Rashodi prema funkcijskoj kl" sheetId="5" r:id="rId4"/>
    <sheet name="Račun financiranja" sheetId="6" r:id="rId5"/>
    <sheet name="Posebni dio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3" i="14" l="1"/>
  <c r="G163" i="14"/>
  <c r="F166" i="14"/>
  <c r="F200" i="14"/>
  <c r="F199" i="14" s="1"/>
  <c r="F198" i="14" s="1"/>
  <c r="G199" i="14"/>
  <c r="G198" i="14" s="1"/>
  <c r="E199" i="14"/>
  <c r="E198" i="14" s="1"/>
  <c r="G10" i="1"/>
  <c r="G13" i="1"/>
  <c r="G12" i="1"/>
  <c r="G9" i="1"/>
  <c r="F11" i="1"/>
  <c r="F8" i="1"/>
  <c r="C10" i="5"/>
  <c r="B9" i="5"/>
  <c r="B4" i="5" s="1"/>
  <c r="C7" i="12"/>
  <c r="C45" i="12"/>
  <c r="C44" i="12"/>
  <c r="C43" i="12"/>
  <c r="C42" i="12"/>
  <c r="C41" i="12"/>
  <c r="C38" i="12"/>
  <c r="C36" i="12"/>
  <c r="C34" i="12"/>
  <c r="C32" i="12"/>
  <c r="C31" i="12"/>
  <c r="C29" i="12"/>
  <c r="C27" i="12"/>
  <c r="C26" i="12"/>
  <c r="C25" i="12" s="1"/>
  <c r="C20" i="12"/>
  <c r="C18" i="12"/>
  <c r="C16" i="12"/>
  <c r="C14" i="12"/>
  <c r="C12" i="12"/>
  <c r="C11" i="12"/>
  <c r="C9" i="12"/>
  <c r="C6" i="12"/>
  <c r="B40" i="12"/>
  <c r="B39" i="12" s="1"/>
  <c r="B37" i="12"/>
  <c r="B35" i="12"/>
  <c r="B33" i="12"/>
  <c r="B30" i="12"/>
  <c r="B28" i="12"/>
  <c r="B25" i="12"/>
  <c r="B19" i="12"/>
  <c r="B4" i="12" s="1"/>
  <c r="B17" i="12"/>
  <c r="B15" i="12"/>
  <c r="B13" i="12"/>
  <c r="B10" i="12"/>
  <c r="B8" i="12"/>
  <c r="B5" i="12"/>
  <c r="F13" i="3"/>
  <c r="F148" i="3"/>
  <c r="F147" i="3" s="1"/>
  <c r="F146" i="3" s="1"/>
  <c r="F145" i="3" s="1"/>
  <c r="F142" i="3"/>
  <c r="F134" i="3"/>
  <c r="F132" i="3"/>
  <c r="F131" i="3"/>
  <c r="F130" i="3"/>
  <c r="F118" i="3"/>
  <c r="F114" i="3"/>
  <c r="F108" i="3"/>
  <c r="F107" i="3"/>
  <c r="F101" i="3"/>
  <c r="F100" i="3"/>
  <c r="F99" i="3"/>
  <c r="F98" i="3"/>
  <c r="F97" i="3"/>
  <c r="F96" i="3"/>
  <c r="F94" i="3"/>
  <c r="F93" i="3"/>
  <c r="F92" i="3"/>
  <c r="F91" i="3"/>
  <c r="F90" i="3"/>
  <c r="F89" i="3"/>
  <c r="F88" i="3"/>
  <c r="F87" i="3"/>
  <c r="F86" i="3"/>
  <c r="F84" i="3"/>
  <c r="F83" i="3"/>
  <c r="F82" i="3"/>
  <c r="F81" i="3"/>
  <c r="F80" i="3"/>
  <c r="F79" i="3"/>
  <c r="F77" i="3"/>
  <c r="F76" i="3"/>
  <c r="F75" i="3"/>
  <c r="F74" i="3"/>
  <c r="F62" i="3"/>
  <c r="F60" i="3"/>
  <c r="F58" i="3"/>
  <c r="F57" i="3"/>
  <c r="F56" i="3"/>
  <c r="F46" i="3"/>
  <c r="F41" i="3"/>
  <c r="F35" i="3"/>
  <c r="F34" i="3" s="1"/>
  <c r="F33" i="3" s="1"/>
  <c r="F32" i="3"/>
  <c r="F31" i="3"/>
  <c r="F27" i="3"/>
  <c r="F25" i="3"/>
  <c r="F20" i="3"/>
  <c r="F17" i="3"/>
  <c r="F12" i="3"/>
  <c r="E147" i="3"/>
  <c r="E146" i="3" s="1"/>
  <c r="E145" i="3" s="1"/>
  <c r="E141" i="3"/>
  <c r="E135" i="3" s="1"/>
  <c r="E133" i="3"/>
  <c r="E129" i="3"/>
  <c r="E117" i="3"/>
  <c r="E115" i="3" s="1"/>
  <c r="E113" i="3"/>
  <c r="E109" i="3"/>
  <c r="E106" i="3"/>
  <c r="E102" i="3" s="1"/>
  <c r="E95" i="3"/>
  <c r="E85" i="3"/>
  <c r="E78" i="3"/>
  <c r="E73" i="3"/>
  <c r="E61" i="3"/>
  <c r="E59" i="3"/>
  <c r="E55" i="3"/>
  <c r="E51" i="3" s="1"/>
  <c r="E45" i="3"/>
  <c r="E44" i="3" s="1"/>
  <c r="E43" i="3" s="1"/>
  <c r="E40" i="3"/>
  <c r="E38" i="3" s="1"/>
  <c r="E37" i="3" s="1"/>
  <c r="E34" i="3"/>
  <c r="E33" i="3" s="1"/>
  <c r="E30" i="3"/>
  <c r="E29" i="3" s="1"/>
  <c r="E26" i="3"/>
  <c r="E21" i="3" s="1"/>
  <c r="E24" i="3"/>
  <c r="E19" i="3"/>
  <c r="E18" i="3"/>
  <c r="E16" i="3"/>
  <c r="E14" i="3" s="1"/>
  <c r="E11" i="3"/>
  <c r="E9" i="3" s="1"/>
  <c r="F134" i="14"/>
  <c r="F133" i="14" s="1"/>
  <c r="G133" i="14"/>
  <c r="E133" i="14"/>
  <c r="E262" i="14"/>
  <c r="E261" i="14" s="1"/>
  <c r="E260" i="14" s="1"/>
  <c r="G262" i="14"/>
  <c r="G261" i="14" s="1"/>
  <c r="G260" i="14" s="1"/>
  <c r="F263" i="14"/>
  <c r="F300" i="14"/>
  <c r="F299" i="14" s="1"/>
  <c r="F298" i="14" s="1"/>
  <c r="F297" i="14" s="1"/>
  <c r="F296" i="14" s="1"/>
  <c r="G299" i="14"/>
  <c r="G298" i="14" s="1"/>
  <c r="G297" i="14" s="1"/>
  <c r="G296" i="14" s="1"/>
  <c r="E299" i="14"/>
  <c r="E298" i="14" s="1"/>
  <c r="E297" i="14" s="1"/>
  <c r="E296" i="14" s="1"/>
  <c r="E278" i="14"/>
  <c r="G278" i="14"/>
  <c r="F279" i="14"/>
  <c r="F278" i="14" s="1"/>
  <c r="G189" i="14"/>
  <c r="E194" i="14"/>
  <c r="F194" i="14" s="1"/>
  <c r="G194" i="14"/>
  <c r="F195" i="14"/>
  <c r="F247" i="14"/>
  <c r="F246" i="14"/>
  <c r="G245" i="14"/>
  <c r="G244" i="14" s="1"/>
  <c r="E245" i="14"/>
  <c r="E244" i="14" s="1"/>
  <c r="F295" i="14"/>
  <c r="F290" i="14"/>
  <c r="F289" i="14" s="1"/>
  <c r="F288" i="14" s="1"/>
  <c r="F284" i="14"/>
  <c r="F283" i="14" s="1"/>
  <c r="F281" i="14"/>
  <c r="F274" i="14"/>
  <c r="F270" i="14"/>
  <c r="F258" i="14"/>
  <c r="F257" i="14"/>
  <c r="F256" i="14"/>
  <c r="F250" i="14"/>
  <c r="F241" i="14"/>
  <c r="F238" i="14"/>
  <c r="F236" i="14"/>
  <c r="F235" i="14"/>
  <c r="F227" i="14"/>
  <c r="F222" i="14"/>
  <c r="F221" i="14"/>
  <c r="F219" i="14"/>
  <c r="F218" i="14" s="1"/>
  <c r="F217" i="14"/>
  <c r="F216" i="14" s="1"/>
  <c r="F212" i="14"/>
  <c r="F210" i="14"/>
  <c r="F209" i="14"/>
  <c r="F207" i="14"/>
  <c r="F206" i="14"/>
  <c r="F205" i="14"/>
  <c r="F203" i="14"/>
  <c r="F193" i="14"/>
  <c r="F192" i="14"/>
  <c r="F190" i="14"/>
  <c r="F188" i="14"/>
  <c r="F187" i="14"/>
  <c r="F186" i="14"/>
  <c r="F181" i="14"/>
  <c r="F178" i="14"/>
  <c r="F175" i="14"/>
  <c r="F172" i="14"/>
  <c r="F171" i="14"/>
  <c r="F170" i="14"/>
  <c r="F169" i="14"/>
  <c r="F167" i="14"/>
  <c r="F165" i="14"/>
  <c r="F164" i="14"/>
  <c r="F162" i="14"/>
  <c r="F161" i="14"/>
  <c r="F160" i="14"/>
  <c r="F158" i="14"/>
  <c r="F157" i="14"/>
  <c r="F154" i="14"/>
  <c r="F153" i="14"/>
  <c r="F151" i="14"/>
  <c r="F149" i="14"/>
  <c r="F148" i="14"/>
  <c r="F147" i="14"/>
  <c r="F142" i="14"/>
  <c r="F141" i="14" s="1"/>
  <c r="F140" i="14"/>
  <c r="F139" i="14"/>
  <c r="F132" i="14"/>
  <c r="F131" i="14"/>
  <c r="F130" i="14"/>
  <c r="F129" i="14"/>
  <c r="F127" i="14"/>
  <c r="F126" i="14"/>
  <c r="F125" i="14"/>
  <c r="F124" i="14"/>
  <c r="F123" i="14"/>
  <c r="F121" i="14"/>
  <c r="F116" i="14"/>
  <c r="F115" i="14" s="1"/>
  <c r="F114" i="14" s="1"/>
  <c r="F113" i="14" s="1"/>
  <c r="F112" i="14" s="1"/>
  <c r="F111" i="14"/>
  <c r="F105" i="14"/>
  <c r="F108" i="14"/>
  <c r="F107" i="14" s="1"/>
  <c r="F106" i="14" s="1"/>
  <c r="F103" i="14"/>
  <c r="F102" i="14"/>
  <c r="F101" i="14"/>
  <c r="F100" i="14"/>
  <c r="F98" i="14"/>
  <c r="F97" i="14"/>
  <c r="F96" i="14"/>
  <c r="F91" i="14"/>
  <c r="F86" i="14"/>
  <c r="F82" i="14"/>
  <c r="F79" i="14"/>
  <c r="F78" i="14"/>
  <c r="F77" i="14"/>
  <c r="F76" i="14"/>
  <c r="F75" i="14"/>
  <c r="F74" i="14"/>
  <c r="F72" i="14"/>
  <c r="F71" i="14"/>
  <c r="F69" i="14"/>
  <c r="F68" i="14"/>
  <c r="F67" i="14"/>
  <c r="F64" i="14"/>
  <c r="F63" i="14" s="1"/>
  <c r="F62" i="14"/>
  <c r="F61" i="14" s="1"/>
  <c r="F54" i="14"/>
  <c r="F53" i="14"/>
  <c r="F50" i="14"/>
  <c r="F49" i="14"/>
  <c r="F48" i="14"/>
  <c r="F47" i="14"/>
  <c r="F46" i="14"/>
  <c r="F45" i="14"/>
  <c r="F43" i="14"/>
  <c r="F42" i="14"/>
  <c r="F41" i="14"/>
  <c r="F40" i="14"/>
  <c r="F39" i="14"/>
  <c r="F38" i="14"/>
  <c r="F37" i="14"/>
  <c r="F36" i="14"/>
  <c r="F35" i="14"/>
  <c r="F33" i="14"/>
  <c r="F32" i="14"/>
  <c r="F31" i="14"/>
  <c r="F30" i="14"/>
  <c r="F29" i="14"/>
  <c r="F27" i="14"/>
  <c r="F26" i="14"/>
  <c r="F25" i="14"/>
  <c r="F24" i="14"/>
  <c r="F16" i="14"/>
  <c r="F15" i="14"/>
  <c r="F14" i="14"/>
  <c r="F13" i="14"/>
  <c r="F12" i="14"/>
  <c r="F11" i="14"/>
  <c r="F10" i="14"/>
  <c r="F9" i="14"/>
  <c r="F8" i="14"/>
  <c r="E234" i="14"/>
  <c r="E61" i="14"/>
  <c r="F5" i="12"/>
  <c r="E5" i="12"/>
  <c r="D5" i="12"/>
  <c r="F10" i="12"/>
  <c r="E10" i="12"/>
  <c r="D10" i="12"/>
  <c r="C10" i="12"/>
  <c r="F25" i="12"/>
  <c r="E25" i="12"/>
  <c r="D25" i="12"/>
  <c r="F30" i="12"/>
  <c r="E30" i="12"/>
  <c r="D30" i="12"/>
  <c r="C30" i="12"/>
  <c r="F40" i="12"/>
  <c r="F39" i="12" s="1"/>
  <c r="E40" i="12"/>
  <c r="E39" i="12" s="1"/>
  <c r="D40" i="12"/>
  <c r="D39" i="12" s="1"/>
  <c r="I147" i="3"/>
  <c r="I146" i="3" s="1"/>
  <c r="I145" i="3" s="1"/>
  <c r="H147" i="3"/>
  <c r="H146" i="3" s="1"/>
  <c r="H145" i="3" s="1"/>
  <c r="G147" i="3"/>
  <c r="G146" i="3" s="1"/>
  <c r="G145" i="3" s="1"/>
  <c r="E33" i="12"/>
  <c r="I59" i="14"/>
  <c r="H59" i="14"/>
  <c r="G61" i="14"/>
  <c r="G63" i="14"/>
  <c r="E63" i="14"/>
  <c r="H63" i="14"/>
  <c r="H61" i="14" s="1"/>
  <c r="I113" i="14"/>
  <c r="I112" i="14" s="1"/>
  <c r="E255" i="14"/>
  <c r="G255" i="14"/>
  <c r="E191" i="14"/>
  <c r="G191" i="14"/>
  <c r="E7" i="14"/>
  <c r="I7" i="14"/>
  <c r="H7" i="14"/>
  <c r="G7" i="14"/>
  <c r="I290" i="14"/>
  <c r="H289" i="14"/>
  <c r="H288" i="14" s="1"/>
  <c r="G289" i="14"/>
  <c r="G288" i="14" s="1"/>
  <c r="E289" i="14"/>
  <c r="E288" i="14" s="1"/>
  <c r="E287" i="14" s="1"/>
  <c r="E286" i="14" s="1"/>
  <c r="H283" i="14"/>
  <c r="G283" i="14"/>
  <c r="E283" i="14"/>
  <c r="I234" i="14"/>
  <c r="H234" i="14"/>
  <c r="G234" i="14"/>
  <c r="I220" i="14"/>
  <c r="H220" i="14"/>
  <c r="G220" i="14"/>
  <c r="E220" i="14"/>
  <c r="I218" i="14"/>
  <c r="H218" i="14"/>
  <c r="G218" i="14"/>
  <c r="E218" i="14"/>
  <c r="I217" i="14"/>
  <c r="H216" i="14"/>
  <c r="G216" i="14"/>
  <c r="E216" i="14"/>
  <c r="I141" i="14"/>
  <c r="H141" i="14"/>
  <c r="G141" i="14"/>
  <c r="E141" i="14"/>
  <c r="H115" i="14"/>
  <c r="G115" i="14"/>
  <c r="G114" i="14" s="1"/>
  <c r="G113" i="14" s="1"/>
  <c r="G112" i="14" s="1"/>
  <c r="E115" i="14"/>
  <c r="E114" i="14" s="1"/>
  <c r="E113" i="14" s="1"/>
  <c r="E112" i="14" s="1"/>
  <c r="H113" i="14"/>
  <c r="H112" i="14" s="1"/>
  <c r="H185" i="14"/>
  <c r="G185" i="14"/>
  <c r="E185" i="14"/>
  <c r="H107" i="14"/>
  <c r="G107" i="14"/>
  <c r="G106" i="14" s="1"/>
  <c r="E107" i="14"/>
  <c r="E106" i="14" s="1"/>
  <c r="I34" i="3"/>
  <c r="I33" i="3" s="1"/>
  <c r="I8" i="3" s="1"/>
  <c r="H34" i="3"/>
  <c r="H33" i="3" s="1"/>
  <c r="H8" i="3" s="1"/>
  <c r="G34" i="3"/>
  <c r="G33" i="3" s="1"/>
  <c r="F14" i="1" l="1"/>
  <c r="F22" i="1" s="1"/>
  <c r="E120" i="3"/>
  <c r="E119" i="3" s="1"/>
  <c r="F163" i="14"/>
  <c r="C5" i="12"/>
  <c r="B24" i="12"/>
  <c r="E8" i="3"/>
  <c r="E7" i="3" s="1"/>
  <c r="E64" i="3"/>
  <c r="E50" i="3" s="1"/>
  <c r="C40" i="12"/>
  <c r="C39" i="12" s="1"/>
  <c r="F191" i="14"/>
  <c r="G184" i="14"/>
  <c r="E60" i="14"/>
  <c r="F245" i="14"/>
  <c r="F244" i="14" s="1"/>
  <c r="F234" i="14"/>
  <c r="F185" i="14"/>
  <c r="F255" i="14"/>
  <c r="F220" i="14"/>
  <c r="F215" i="14" s="1"/>
  <c r="F60" i="14"/>
  <c r="F7" i="14"/>
  <c r="G60" i="14"/>
  <c r="I288" i="14"/>
  <c r="I289" i="14"/>
  <c r="E215" i="14"/>
  <c r="G215" i="14"/>
  <c r="H215" i="14"/>
  <c r="I216" i="14"/>
  <c r="I215" i="14" s="1"/>
  <c r="I21" i="14"/>
  <c r="I20" i="14" s="1"/>
  <c r="I19" i="14" s="1"/>
  <c r="E49" i="3" l="1"/>
  <c r="I83" i="14"/>
  <c r="I118" i="14"/>
  <c r="I117" i="14" s="1"/>
  <c r="I197" i="14"/>
  <c r="I196" i="14" s="1"/>
  <c r="I224" i="14"/>
  <c r="I223" i="14" s="1"/>
  <c r="I265" i="14"/>
  <c r="I264" i="14" s="1"/>
  <c r="I253" i="14"/>
  <c r="I252" i="14" s="1"/>
  <c r="G61" i="3" l="1"/>
  <c r="F61" i="3"/>
  <c r="G59" i="3"/>
  <c r="G16" i="3"/>
  <c r="G14" i="3" s="1"/>
  <c r="G11" i="3"/>
  <c r="G9" i="3" s="1"/>
  <c r="G168" i="14"/>
  <c r="F168" i="14"/>
  <c r="G152" i="14"/>
  <c r="F152" i="14"/>
  <c r="I45" i="3"/>
  <c r="I44" i="3" s="1"/>
  <c r="I43" i="3" s="1"/>
  <c r="H45" i="3"/>
  <c r="H44" i="3" s="1"/>
  <c r="H43" i="3" s="1"/>
  <c r="G45" i="3"/>
  <c r="G44" i="3" s="1"/>
  <c r="G43" i="3" s="1"/>
  <c r="F45" i="3"/>
  <c r="F44" i="3" s="1"/>
  <c r="F43" i="3" s="1"/>
  <c r="F19" i="12"/>
  <c r="E19" i="12"/>
  <c r="D19" i="12"/>
  <c r="C19" i="12"/>
  <c r="H104" i="14" l="1"/>
  <c r="I103" i="14"/>
  <c r="I102" i="14"/>
  <c r="I211" i="14" l="1"/>
  <c r="H211" i="14"/>
  <c r="G211" i="14"/>
  <c r="F211" i="14"/>
  <c r="E211" i="14"/>
  <c r="I295" i="14"/>
  <c r="H294" i="14"/>
  <c r="G294" i="14"/>
  <c r="G293" i="14" s="1"/>
  <c r="G292" i="14" s="1"/>
  <c r="G291" i="14" s="1"/>
  <c r="G287" i="14" s="1"/>
  <c r="G286" i="14" s="1"/>
  <c r="F294" i="14"/>
  <c r="F293" i="14" s="1"/>
  <c r="F292" i="14" s="1"/>
  <c r="F291" i="14" s="1"/>
  <c r="F287" i="14" s="1"/>
  <c r="F286" i="14" s="1"/>
  <c r="E294" i="14"/>
  <c r="E293" i="14" s="1"/>
  <c r="E292" i="14" s="1"/>
  <c r="E291" i="14" s="1"/>
  <c r="I175" i="14"/>
  <c r="H174" i="14"/>
  <c r="H173" i="14" s="1"/>
  <c r="G174" i="14"/>
  <c r="F174" i="14"/>
  <c r="F173" i="14" s="1"/>
  <c r="E174" i="14"/>
  <c r="E173" i="14" s="1"/>
  <c r="E168" i="14"/>
  <c r="H163" i="14"/>
  <c r="H168" i="14"/>
  <c r="E152" i="14"/>
  <c r="I111" i="14"/>
  <c r="H110" i="14"/>
  <c r="H109" i="14" s="1"/>
  <c r="H88" i="14" s="1"/>
  <c r="G110" i="14"/>
  <c r="F110" i="14"/>
  <c r="F109" i="14" s="1"/>
  <c r="E110" i="14"/>
  <c r="E109" i="14" s="1"/>
  <c r="H99" i="14"/>
  <c r="G99" i="14"/>
  <c r="F99" i="14"/>
  <c r="E99" i="14"/>
  <c r="H66" i="14"/>
  <c r="G66" i="14"/>
  <c r="F66" i="14"/>
  <c r="E66" i="14"/>
  <c r="I110" i="14" l="1"/>
  <c r="I174" i="14"/>
  <c r="I294" i="14"/>
  <c r="G173" i="14"/>
  <c r="I173" i="14" s="1"/>
  <c r="I144" i="14" s="1"/>
  <c r="I143" i="14" s="1"/>
  <c r="G109" i="14"/>
  <c r="I109" i="14" s="1"/>
  <c r="H293" i="14"/>
  <c r="G104" i="14"/>
  <c r="F104" i="14"/>
  <c r="E104" i="14"/>
  <c r="G85" i="14"/>
  <c r="F85" i="14"/>
  <c r="F84" i="14" s="1"/>
  <c r="F83" i="14" s="1"/>
  <c r="E85" i="14"/>
  <c r="E84" i="14" s="1"/>
  <c r="E83" i="14" s="1"/>
  <c r="G90" i="14"/>
  <c r="F90" i="14"/>
  <c r="E90" i="14"/>
  <c r="G92" i="14"/>
  <c r="F92" i="14"/>
  <c r="E92" i="14"/>
  <c r="G95" i="14"/>
  <c r="F95" i="14"/>
  <c r="E95" i="14"/>
  <c r="G120" i="14"/>
  <c r="F120" i="14"/>
  <c r="E120" i="14"/>
  <c r="G122" i="14"/>
  <c r="F122" i="14"/>
  <c r="E122" i="14"/>
  <c r="G128" i="14"/>
  <c r="F128" i="14"/>
  <c r="E128" i="14"/>
  <c r="G138" i="14"/>
  <c r="F138" i="14"/>
  <c r="E138" i="14"/>
  <c r="G146" i="14"/>
  <c r="F146" i="14"/>
  <c r="E146" i="14"/>
  <c r="G150" i="14"/>
  <c r="F150" i="14"/>
  <c r="E150" i="14"/>
  <c r="G156" i="14"/>
  <c r="F156" i="14"/>
  <c r="E156" i="14"/>
  <c r="G159" i="14"/>
  <c r="F159" i="14"/>
  <c r="E159" i="14"/>
  <c r="G177" i="14"/>
  <c r="G176" i="14" s="1"/>
  <c r="F177" i="14"/>
  <c r="F176" i="14" s="1"/>
  <c r="E177" i="14"/>
  <c r="E176" i="14" s="1"/>
  <c r="G180" i="14"/>
  <c r="G179" i="14" s="1"/>
  <c r="F180" i="14"/>
  <c r="F179" i="14" s="1"/>
  <c r="E180" i="14"/>
  <c r="E179" i="14" s="1"/>
  <c r="F189" i="14"/>
  <c r="E189" i="14"/>
  <c r="E184" i="14" s="1"/>
  <c r="G202" i="14"/>
  <c r="F202" i="14"/>
  <c r="E202" i="14"/>
  <c r="G204" i="14"/>
  <c r="F204" i="14"/>
  <c r="E204" i="14"/>
  <c r="G208" i="14"/>
  <c r="F208" i="14"/>
  <c r="E208" i="14"/>
  <c r="F214" i="14"/>
  <c r="F213" i="14" s="1"/>
  <c r="E214" i="14"/>
  <c r="E213" i="14" s="1"/>
  <c r="G226" i="14"/>
  <c r="G225" i="14" s="1"/>
  <c r="G224" i="14" s="1"/>
  <c r="G223" i="14" s="1"/>
  <c r="F226" i="14"/>
  <c r="F225" i="14" s="1"/>
  <c r="F224" i="14" s="1"/>
  <c r="F223" i="14" s="1"/>
  <c r="E226" i="14"/>
  <c r="E225" i="14" s="1"/>
  <c r="E224" i="14" s="1"/>
  <c r="E223" i="14" s="1"/>
  <c r="G237" i="14"/>
  <c r="F237" i="14"/>
  <c r="E237" i="14"/>
  <c r="G240" i="14"/>
  <c r="G239" i="14" s="1"/>
  <c r="F240" i="14"/>
  <c r="F239" i="14" s="1"/>
  <c r="E240" i="14"/>
  <c r="E239" i="14" s="1"/>
  <c r="G249" i="14"/>
  <c r="F249" i="14"/>
  <c r="F248" i="14" s="1"/>
  <c r="F243" i="14" s="1"/>
  <c r="E249" i="14"/>
  <c r="E248" i="14" s="1"/>
  <c r="E243" i="14" s="1"/>
  <c r="F254" i="14"/>
  <c r="F253" i="14" s="1"/>
  <c r="F252" i="14" s="1"/>
  <c r="E254" i="14"/>
  <c r="E253" i="14" s="1"/>
  <c r="E252" i="14" s="1"/>
  <c r="G282" i="14"/>
  <c r="F282" i="14"/>
  <c r="E282" i="14"/>
  <c r="G280" i="14"/>
  <c r="G277" i="14" s="1"/>
  <c r="F280" i="14"/>
  <c r="F277" i="14" s="1"/>
  <c r="E280" i="14"/>
  <c r="E277" i="14" s="1"/>
  <c r="G273" i="14"/>
  <c r="G272" i="14" s="1"/>
  <c r="G271" i="14" s="1"/>
  <c r="F273" i="14"/>
  <c r="F272" i="14" s="1"/>
  <c r="F271" i="14" s="1"/>
  <c r="E273" i="14"/>
  <c r="E272" i="14" s="1"/>
  <c r="E271" i="14" s="1"/>
  <c r="G269" i="14"/>
  <c r="F269" i="14"/>
  <c r="E269" i="14"/>
  <c r="G267" i="14"/>
  <c r="F267" i="14"/>
  <c r="E267" i="14"/>
  <c r="G259" i="14"/>
  <c r="E259" i="14"/>
  <c r="G81" i="14"/>
  <c r="G80" i="14" s="1"/>
  <c r="F81" i="14"/>
  <c r="F80" i="14" s="1"/>
  <c r="E81" i="14"/>
  <c r="E80" i="14" s="1"/>
  <c r="G73" i="14"/>
  <c r="F73" i="14"/>
  <c r="E73" i="14"/>
  <c r="G70" i="14"/>
  <c r="F70" i="14"/>
  <c r="E70" i="14"/>
  <c r="I284" i="14"/>
  <c r="H280" i="14"/>
  <c r="I274" i="14"/>
  <c r="H273" i="14"/>
  <c r="H269" i="14"/>
  <c r="H265" i="14" s="1"/>
  <c r="I268" i="14"/>
  <c r="H267" i="14"/>
  <c r="I262" i="14"/>
  <c r="H261" i="14"/>
  <c r="H260" i="14" s="1"/>
  <c r="H259" i="14" s="1"/>
  <c r="H255" i="14"/>
  <c r="H253" i="14"/>
  <c r="H249" i="14"/>
  <c r="H248" i="14" s="1"/>
  <c r="H243" i="14" s="1"/>
  <c r="H242" i="14" s="1"/>
  <c r="I241" i="14"/>
  <c r="H240" i="14"/>
  <c r="H237" i="14"/>
  <c r="H226" i="14"/>
  <c r="H224" i="14" s="1"/>
  <c r="H214" i="14"/>
  <c r="H213" i="14" s="1"/>
  <c r="I209" i="14"/>
  <c r="H204" i="14"/>
  <c r="I203" i="14"/>
  <c r="H202" i="14"/>
  <c r="I190" i="14"/>
  <c r="H189" i="14"/>
  <c r="I186" i="14"/>
  <c r="I185" i="14" s="1"/>
  <c r="H180" i="14"/>
  <c r="H177" i="14"/>
  <c r="I162" i="14"/>
  <c r="H159" i="14"/>
  <c r="H156" i="14"/>
  <c r="H152" i="14"/>
  <c r="H150" i="14"/>
  <c r="H146" i="14"/>
  <c r="I140" i="14"/>
  <c r="I139" i="14"/>
  <c r="H138" i="14"/>
  <c r="H137" i="14" s="1"/>
  <c r="I131" i="14"/>
  <c r="H128" i="14"/>
  <c r="I127" i="14"/>
  <c r="I126" i="14"/>
  <c r="I125" i="14"/>
  <c r="I124" i="14"/>
  <c r="I123" i="14"/>
  <c r="H122" i="14"/>
  <c r="I121" i="14"/>
  <c r="H120" i="14"/>
  <c r="I100" i="14"/>
  <c r="I98" i="14"/>
  <c r="H95" i="14"/>
  <c r="I93" i="14"/>
  <c r="H92" i="14"/>
  <c r="H90" i="14"/>
  <c r="H85" i="14"/>
  <c r="H81" i="14"/>
  <c r="H73" i="14"/>
  <c r="I71" i="14"/>
  <c r="H70" i="14"/>
  <c r="I68" i="14"/>
  <c r="H52" i="14"/>
  <c r="G52" i="14"/>
  <c r="G51" i="14" s="1"/>
  <c r="F52" i="14"/>
  <c r="F51" i="14" s="1"/>
  <c r="E52" i="14"/>
  <c r="E51" i="14" s="1"/>
  <c r="I49" i="14"/>
  <c r="H44" i="14"/>
  <c r="G44" i="14"/>
  <c r="F44" i="14"/>
  <c r="E44" i="14"/>
  <c r="H34" i="14"/>
  <c r="G34" i="14"/>
  <c r="F34" i="14"/>
  <c r="E34" i="14"/>
  <c r="H28" i="14"/>
  <c r="G28" i="14"/>
  <c r="F28" i="14"/>
  <c r="E28" i="14"/>
  <c r="I25" i="14"/>
  <c r="H23" i="14"/>
  <c r="G23" i="14"/>
  <c r="F23" i="14"/>
  <c r="E23" i="14"/>
  <c r="F155" i="14" l="1"/>
  <c r="G119" i="14"/>
  <c r="G118" i="14" s="1"/>
  <c r="G117" i="14" s="1"/>
  <c r="E94" i="14"/>
  <c r="F119" i="14"/>
  <c r="F118" i="14" s="1"/>
  <c r="F117" i="14" s="1"/>
  <c r="E119" i="14"/>
  <c r="E118" i="14" s="1"/>
  <c r="E117" i="14" s="1"/>
  <c r="E242" i="14"/>
  <c r="F242" i="14"/>
  <c r="G155" i="14"/>
  <c r="F137" i="14"/>
  <c r="F136" i="14" s="1"/>
  <c r="F135" i="14" s="1"/>
  <c r="E137" i="14"/>
  <c r="E136" i="14" s="1"/>
  <c r="E135" i="14" s="1"/>
  <c r="G137" i="14"/>
  <c r="G136" i="14" s="1"/>
  <c r="G135" i="14" s="1"/>
  <c r="I88" i="14"/>
  <c r="I87" i="14" s="1"/>
  <c r="E155" i="14"/>
  <c r="I138" i="14"/>
  <c r="I137" i="14" s="1"/>
  <c r="E65" i="14"/>
  <c r="E59" i="14" s="1"/>
  <c r="F89" i="14"/>
  <c r="I122" i="14"/>
  <c r="E266" i="14"/>
  <c r="E265" i="14" s="1"/>
  <c r="E264" i="14" s="1"/>
  <c r="G183" i="14"/>
  <c r="G182" i="14" s="1"/>
  <c r="E201" i="14"/>
  <c r="G248" i="14"/>
  <c r="G243" i="14" s="1"/>
  <c r="F201" i="14"/>
  <c r="H136" i="14"/>
  <c r="E233" i="14"/>
  <c r="E232" i="14" s="1"/>
  <c r="E231" i="14" s="1"/>
  <c r="G201" i="14"/>
  <c r="G94" i="14"/>
  <c r="H197" i="14"/>
  <c r="I202" i="14"/>
  <c r="H118" i="14"/>
  <c r="I120" i="14"/>
  <c r="E89" i="14"/>
  <c r="G89" i="14"/>
  <c r="H21" i="14"/>
  <c r="H20" i="14" s="1"/>
  <c r="H19" i="14" s="1"/>
  <c r="G254" i="14"/>
  <c r="G253" i="14" s="1"/>
  <c r="G252" i="14" s="1"/>
  <c r="G276" i="14"/>
  <c r="G275" i="14" s="1"/>
  <c r="I293" i="14"/>
  <c r="H292" i="14"/>
  <c r="G214" i="14"/>
  <c r="G213" i="14" s="1"/>
  <c r="G233" i="14"/>
  <c r="G232" i="14" s="1"/>
  <c r="G231" i="14" s="1"/>
  <c r="E276" i="14"/>
  <c r="E275" i="14" s="1"/>
  <c r="G145" i="14"/>
  <c r="F145" i="14"/>
  <c r="E145" i="14"/>
  <c r="G84" i="14"/>
  <c r="G83" i="14" s="1"/>
  <c r="F233" i="14"/>
  <c r="F232" i="14" s="1"/>
  <c r="F231" i="14" s="1"/>
  <c r="F94" i="14"/>
  <c r="I189" i="14"/>
  <c r="F276" i="14"/>
  <c r="F275" i="14" s="1"/>
  <c r="F266" i="14"/>
  <c r="F265" i="14" s="1"/>
  <c r="F264" i="14" s="1"/>
  <c r="F262" i="14" s="1"/>
  <c r="F261" i="14" s="1"/>
  <c r="F260" i="14" s="1"/>
  <c r="F259" i="14" s="1"/>
  <c r="G266" i="14"/>
  <c r="G265" i="14" s="1"/>
  <c r="G264" i="14" s="1"/>
  <c r="I261" i="14"/>
  <c r="I283" i="14"/>
  <c r="I273" i="14"/>
  <c r="I240" i="14"/>
  <c r="I92" i="14"/>
  <c r="F65" i="14"/>
  <c r="F59" i="14" s="1"/>
  <c r="G65" i="14"/>
  <c r="E22" i="14"/>
  <c r="E21" i="14" s="1"/>
  <c r="E20" i="14" s="1"/>
  <c r="E19" i="14" s="1"/>
  <c r="G22" i="14"/>
  <c r="G21" i="14" s="1"/>
  <c r="G20" i="14" s="1"/>
  <c r="G19" i="14" s="1"/>
  <c r="F22" i="14"/>
  <c r="F21" i="14" s="1"/>
  <c r="F20" i="14" s="1"/>
  <c r="F19" i="14" s="1"/>
  <c r="H83" i="14"/>
  <c r="H184" i="14"/>
  <c r="H223" i="14"/>
  <c r="H239" i="14"/>
  <c r="H252" i="14"/>
  <c r="H264" i="14"/>
  <c r="H272" i="14"/>
  <c r="H282" i="14"/>
  <c r="F9" i="5"/>
  <c r="F4" i="5" s="1"/>
  <c r="E9" i="5"/>
  <c r="E4" i="5" s="1"/>
  <c r="D9" i="5"/>
  <c r="D4" i="5" s="1"/>
  <c r="C9" i="5"/>
  <c r="C4" i="5" s="1"/>
  <c r="F37" i="12"/>
  <c r="E37" i="12"/>
  <c r="D37" i="12"/>
  <c r="C37" i="12"/>
  <c r="F35" i="12"/>
  <c r="E35" i="12"/>
  <c r="D35" i="12"/>
  <c r="C35" i="12"/>
  <c r="F33" i="12"/>
  <c r="D33" i="12"/>
  <c r="C33" i="12"/>
  <c r="F28" i="12"/>
  <c r="E28" i="12"/>
  <c r="D28" i="12"/>
  <c r="C28" i="12"/>
  <c r="F17" i="12"/>
  <c r="E17" i="12"/>
  <c r="D17" i="12"/>
  <c r="F15" i="12"/>
  <c r="E15" i="12"/>
  <c r="D15" i="12"/>
  <c r="F13" i="12"/>
  <c r="E13" i="12"/>
  <c r="D13" i="12"/>
  <c r="D4" i="12" s="1"/>
  <c r="F8" i="12"/>
  <c r="E8" i="12"/>
  <c r="D8" i="12"/>
  <c r="C17" i="12"/>
  <c r="C15" i="12"/>
  <c r="C13" i="12"/>
  <c r="C8" i="12"/>
  <c r="I135" i="3"/>
  <c r="H135" i="3"/>
  <c r="I117" i="3"/>
  <c r="H117" i="3"/>
  <c r="G117" i="3"/>
  <c r="G115" i="3" s="1"/>
  <c r="I50" i="3"/>
  <c r="H50" i="3"/>
  <c r="F117" i="3"/>
  <c r="F115" i="3" s="1"/>
  <c r="I37" i="3"/>
  <c r="H37" i="3"/>
  <c r="G30" i="3"/>
  <c r="G29" i="3" s="1"/>
  <c r="G26" i="3"/>
  <c r="G24" i="3"/>
  <c r="F144" i="14" l="1"/>
  <c r="G197" i="14"/>
  <c r="G196" i="14" s="1"/>
  <c r="F197" i="14"/>
  <c r="F196" i="14" s="1"/>
  <c r="F184" i="14" s="1"/>
  <c r="F183" i="14" s="1"/>
  <c r="F182" i="14" s="1"/>
  <c r="E197" i="14"/>
  <c r="E196" i="14" s="1"/>
  <c r="E183" i="14" s="1"/>
  <c r="E182" i="14" s="1"/>
  <c r="E88" i="14"/>
  <c r="E87" i="14" s="1"/>
  <c r="E230" i="14"/>
  <c r="F230" i="14"/>
  <c r="G144" i="14"/>
  <c r="G143" i="14" s="1"/>
  <c r="G242" i="14"/>
  <c r="G230" i="14" s="1"/>
  <c r="G21" i="3"/>
  <c r="F24" i="12"/>
  <c r="E24" i="12"/>
  <c r="D24" i="12"/>
  <c r="G59" i="14"/>
  <c r="G58" i="14" s="1"/>
  <c r="F58" i="14"/>
  <c r="E58" i="14"/>
  <c r="C24" i="12"/>
  <c r="F88" i="14"/>
  <c r="F87" i="14" s="1"/>
  <c r="G88" i="14"/>
  <c r="G87" i="14" s="1"/>
  <c r="F143" i="14"/>
  <c r="C4" i="12"/>
  <c r="H144" i="14"/>
  <c r="H291" i="14"/>
  <c r="I292" i="14"/>
  <c r="E144" i="14"/>
  <c r="E143" i="14" s="1"/>
  <c r="I239" i="14"/>
  <c r="I232" i="14" s="1"/>
  <c r="I231" i="14" s="1"/>
  <c r="H232" i="14"/>
  <c r="H231" i="14" s="1"/>
  <c r="I184" i="14"/>
  <c r="H183" i="14"/>
  <c r="H135" i="14"/>
  <c r="H276" i="14"/>
  <c r="I282" i="14"/>
  <c r="I260" i="14"/>
  <c r="I259" i="14"/>
  <c r="H117" i="14"/>
  <c r="I58" i="14"/>
  <c r="H58" i="14"/>
  <c r="I272" i="14"/>
  <c r="H271" i="14"/>
  <c r="I271" i="14" s="1"/>
  <c r="H196" i="14"/>
  <c r="E4" i="12"/>
  <c r="F4" i="12"/>
  <c r="G40" i="3"/>
  <c r="G38" i="3" s="1"/>
  <c r="G37" i="3" s="1"/>
  <c r="F40" i="3"/>
  <c r="F38" i="3" s="1"/>
  <c r="F37" i="3" s="1"/>
  <c r="F30" i="3"/>
  <c r="F29" i="3" s="1"/>
  <c r="F26" i="3"/>
  <c r="F24" i="3"/>
  <c r="G19" i="3"/>
  <c r="G18" i="3" s="1"/>
  <c r="F19" i="3"/>
  <c r="F18" i="3" s="1"/>
  <c r="F16" i="3"/>
  <c r="F14" i="3" s="1"/>
  <c r="F11" i="3"/>
  <c r="F9" i="3" s="1"/>
  <c r="F21" i="3" l="1"/>
  <c r="F8" i="3" s="1"/>
  <c r="G8" i="3"/>
  <c r="I291" i="14"/>
  <c r="H287" i="14"/>
  <c r="H286" i="14" s="1"/>
  <c r="I286" i="14" s="1"/>
  <c r="G57" i="14"/>
  <c r="G18" i="14" s="1"/>
  <c r="F57" i="14"/>
  <c r="F18" i="14" s="1"/>
  <c r="E57" i="14"/>
  <c r="E18" i="14" s="1"/>
  <c r="H143" i="14"/>
  <c r="H87" i="14"/>
  <c r="H275" i="14"/>
  <c r="I183" i="14"/>
  <c r="H182" i="14"/>
  <c r="I182" i="14" s="1"/>
  <c r="I57" i="14" s="1"/>
  <c r="J37" i="1"/>
  <c r="I37" i="1"/>
  <c r="H37" i="1"/>
  <c r="G37" i="1"/>
  <c r="J21" i="1"/>
  <c r="I21" i="1"/>
  <c r="H21" i="1"/>
  <c r="G21" i="1"/>
  <c r="J11" i="1"/>
  <c r="I11" i="1"/>
  <c r="H11" i="1"/>
  <c r="G11" i="1"/>
  <c r="J8" i="1"/>
  <c r="I8" i="1"/>
  <c r="H8" i="1"/>
  <c r="G8" i="1"/>
  <c r="F37" i="1"/>
  <c r="F21" i="1"/>
  <c r="I230" i="14" l="1"/>
  <c r="I18" i="14" s="1"/>
  <c r="H230" i="14"/>
  <c r="H57" i="14"/>
  <c r="G14" i="1"/>
  <c r="G22" i="1" s="1"/>
  <c r="I14" i="1"/>
  <c r="I22" i="1" s="1"/>
  <c r="I28" i="1" s="1"/>
  <c r="I29" i="1" s="1"/>
  <c r="J14" i="1"/>
  <c r="J22" i="1" s="1"/>
  <c r="J28" i="1" s="1"/>
  <c r="J29" i="1" s="1"/>
  <c r="H14" i="1"/>
  <c r="H22" i="1" s="1"/>
  <c r="H28" i="1" s="1"/>
  <c r="H29" i="1" s="1"/>
  <c r="H18" i="14" l="1"/>
  <c r="F28" i="1"/>
  <c r="F29" i="1" s="1"/>
  <c r="G55" i="3" l="1"/>
  <c r="G51" i="3" s="1"/>
  <c r="F55" i="3"/>
  <c r="G141" i="3"/>
  <c r="G135" i="3" s="1"/>
  <c r="F141" i="3"/>
  <c r="F135" i="3" s="1"/>
  <c r="G133" i="3"/>
  <c r="F133" i="3"/>
  <c r="G129" i="3"/>
  <c r="F129" i="3"/>
  <c r="G113" i="3"/>
  <c r="G109" i="3" s="1"/>
  <c r="F113" i="3"/>
  <c r="F109" i="3" s="1"/>
  <c r="G106" i="3"/>
  <c r="G102" i="3" s="1"/>
  <c r="F106" i="3"/>
  <c r="F102" i="3" s="1"/>
  <c r="G95" i="3"/>
  <c r="F95" i="3"/>
  <c r="G85" i="3"/>
  <c r="F85" i="3"/>
  <c r="G78" i="3"/>
  <c r="F78" i="3"/>
  <c r="G73" i="3"/>
  <c r="F73" i="3"/>
  <c r="F59" i="3"/>
  <c r="G120" i="3" l="1"/>
  <c r="G119" i="3" s="1"/>
  <c r="F120" i="3"/>
  <c r="F119" i="3" s="1"/>
  <c r="F64" i="3"/>
  <c r="G64" i="3"/>
  <c r="G50" i="3" s="1"/>
  <c r="F51" i="3"/>
  <c r="I119" i="3"/>
  <c r="I49" i="3" s="1"/>
  <c r="H119" i="3"/>
  <c r="H49" i="3" s="1"/>
  <c r="G49" i="3" l="1"/>
  <c r="F50" i="3"/>
  <c r="F49" i="3" s="1"/>
  <c r="I7" i="3"/>
  <c r="H7" i="3"/>
  <c r="G7" i="3"/>
  <c r="F7" i="3"/>
</calcChain>
</file>

<file path=xl/sharedStrings.xml><?xml version="1.0" encoding="utf-8"?>
<sst xmlns="http://schemas.openxmlformats.org/spreadsheetml/2006/main" count="670" uniqueCount="259">
  <si>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</si>
  <si>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</si>
  <si>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</si>
  <si>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</si>
  <si>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</si>
  <si>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</si>
  <si>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</si>
  <si>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>Razred</t>
  </si>
  <si>
    <t>Skupina</t>
  </si>
  <si>
    <t>Izvor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</si>
  <si>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</si>
  <si>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</si>
  <si>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</si>
  <si>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</si>
  <si>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</si>
  <si>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</si>
  <si>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</si>
  <si>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</si>
  <si>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</si>
  <si>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</si>
  <si>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</si>
  <si>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</si>
  <si>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</si>
  <si>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</si>
  <si>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</si>
  <si>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</si>
  <si>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</si>
  <si>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</si>
  <si>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</si>
  <si>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</si>
  <si>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</si>
  <si>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</si>
  <si>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</si>
  <si>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</si>
  <si>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</si>
  <si>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Pomoći-pror.korisnici</t>
  </si>
  <si>
    <t>Prihodi od imovine</t>
  </si>
  <si>
    <t>Opći prihodi i primici-pror.korisnici</t>
  </si>
  <si>
    <t>Prihodi od upravnih i adm.pristojbi, pristojbi po posebnim propisima i naknada</t>
  </si>
  <si>
    <t>Prihodi od prodaje proizvoda i robe te pruženih usluga i prihodi od donacija</t>
  </si>
  <si>
    <t>Vlastiti prihodi-pror.korisnici</t>
  </si>
  <si>
    <t>Donacije-pror.korisnici</t>
  </si>
  <si>
    <t>Prihodi od prodaje nefinanc.imovine-pror.korisnici</t>
  </si>
  <si>
    <t>01 Javni red i sigurnost</t>
  </si>
  <si>
    <t>032 Usluge protupožarne zaštite</t>
  </si>
  <si>
    <t>08 Rekreacija, kultura i religija</t>
  </si>
  <si>
    <t>082 Službe kulture</t>
  </si>
  <si>
    <t>04 Obrazovanje</t>
  </si>
  <si>
    <t>091 Predškolsko i osnovno obrazovanje</t>
  </si>
  <si>
    <t>Prihodi za posebne namjene</t>
  </si>
  <si>
    <t>Donacije</t>
  </si>
  <si>
    <t>Pomoći</t>
  </si>
  <si>
    <t>Prihodi od prodaje nefinancijske imovine i naknade s naslova osiguranja</t>
  </si>
  <si>
    <t>Financijski rashodi</t>
  </si>
  <si>
    <t>Naknade građanima i kućanstvima na temelju osiguranja i druge naknade</t>
  </si>
  <si>
    <t>Rashodi za dodatna ulaganja na nefinancijskoj imovini</t>
  </si>
  <si>
    <t>Pomoći pror.korisnicima iz pror.koji im nije nadležan</t>
  </si>
  <si>
    <t>Tekuće pomoći PK iz proračuna koji im nije nadležan</t>
  </si>
  <si>
    <t>Kapitalne pomoći PK iz proračuna koji im nije nadležan</t>
  </si>
  <si>
    <t>Prihodi po posebnim propisima</t>
  </si>
  <si>
    <t>Ostali nespomenuti prihodi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</si>
  <si>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</si>
  <si>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</si>
  <si>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</si>
  <si>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</si>
  <si>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</si>
  <si>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za financiranje redovne djelatnosti PK</t>
  </si>
  <si>
    <t>Prihodi iz nadležnog proračuna za financiranje rashoda za nabavu nefinancijske imovine</t>
  </si>
  <si>
    <t>Prihodi od prodaje građevinskih objekata</t>
  </si>
  <si>
    <t>Stambeni objekti</t>
  </si>
  <si>
    <t>PROGRAM 2003</t>
  </si>
  <si>
    <t>Aktivnost A200302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</si>
  <si>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</si>
  <si>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</si>
  <si>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</si>
  <si>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</si>
  <si>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</si>
  <si>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</si>
  <si>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</si>
  <si>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</si>
  <si>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Stručno usavršavanje zaposlenika</t>
  </si>
  <si>
    <t>Rashodi za materijal i energiju</t>
  </si>
  <si>
    <t>Materijal i sirovine</t>
  </si>
  <si>
    <t>Energija</t>
  </si>
  <si>
    <t>Sitni inventar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</si>
  <si>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</si>
  <si>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</si>
  <si>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</si>
  <si>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</si>
  <si>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</si>
  <si>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</si>
  <si>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</si>
  <si>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</si>
  <si>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</si>
  <si>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</si>
  <si>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</si>
  <si>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</si>
  <si>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</si>
  <si>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</si>
  <si>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</si>
  <si>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Ostali financijski rashodi</t>
  </si>
  <si>
    <t>Bankarske usluge i usluge platnog prometa</t>
  </si>
  <si>
    <t>Zatezne kamate</t>
  </si>
  <si>
    <t>Ostale naknade građanima iz proračuna</t>
  </si>
  <si>
    <t>Naknade građanima i kućanstvima u naravi</t>
  </si>
  <si>
    <t>Postrojenja i oprema</t>
  </si>
  <si>
    <t>Uredska oprema i namještaj</t>
  </si>
  <si>
    <t>Uređaji, strojevi i oprema za ostale namjene</t>
  </si>
  <si>
    <t>Knjige, umjetnička djela i ostale izložbene vrijednosti</t>
  </si>
  <si>
    <t xml:space="preserve">Knjige </t>
  </si>
  <si>
    <t>Dodatna ulaganja na građevinskim objektima</t>
  </si>
  <si>
    <t>Plaće (bruto)</t>
  </si>
  <si>
    <t>Naknade za prijevoz, za rad naterenu i odvojeni život</t>
  </si>
  <si>
    <t>Ostale naknade troškova zaposlenima</t>
  </si>
  <si>
    <t>Uredski materijal i ostali materijalni rashodi</t>
  </si>
  <si>
    <t>Članarine i norme</t>
  </si>
  <si>
    <t>Opći prihodi i primici-Grad DEC</t>
  </si>
  <si>
    <t>Troškovi sudskih postupaka</t>
  </si>
  <si>
    <t>Opći prihodi i primici-Grad iznad min. fin. st.</t>
  </si>
  <si>
    <t>Aktivnost A200301</t>
  </si>
  <si>
    <t>Kapitalni projekt K200301</t>
  </si>
  <si>
    <t>OSNOVNOŠKOLSKO OBRAZOVANJE</t>
  </si>
  <si>
    <t>Prihodi za decentralizirane funkcije</t>
  </si>
  <si>
    <t>Djelatnost osnovnih škola-iznad zakonskog standarda</t>
  </si>
  <si>
    <t>Građenje,adaptacija i sanacija te opremanje školskih objekata</t>
  </si>
  <si>
    <t>Izvor financiranja</t>
  </si>
  <si>
    <t>Materijal i dijelovi za tekuće i investicijsko održavanje</t>
  </si>
  <si>
    <t>Opći prihodi i primici-Grad iznad minimalnog financ. stand.</t>
  </si>
  <si>
    <t>Naknade za prijevoz, za rad na terenu i odvojeni život</t>
  </si>
  <si>
    <t>6 PRIHODI POSLOVANJA</t>
  </si>
  <si>
    <t>3 RASHODI  POSLOVANJA</t>
  </si>
  <si>
    <t>4 RASHODI ZA NABAVU NEFINANCIJSKE IMOVINE</t>
  </si>
  <si>
    <t>7 PRIHODI OD PRODAJE NEFINANCIJSKE IMOVINE</t>
  </si>
  <si>
    <t>5 IZDACI ZA FINANCIJSKU IMOVINU I OTPLATE ZAJMOVA</t>
  </si>
  <si>
    <t>8 PRIMICI OD FINANCIJSKE IMOVINE I ZADUŽIVANJA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</si>
  <si>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</si>
  <si>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</si>
  <si>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</si>
  <si>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</si>
  <si>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</si>
  <si>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Brojčana oznaka i naziv</t>
  </si>
  <si>
    <t>1 Opći prihodi i primici</t>
  </si>
  <si>
    <t>Prihodi od financijske imovine</t>
  </si>
  <si>
    <t>Kamate na oročena sredstva i depozite po viđenju</t>
  </si>
  <si>
    <t>Ostali rashodi</t>
  </si>
  <si>
    <t>Ostale tekuće donacije</t>
  </si>
  <si>
    <t>Višak prihoda poslovanja-preneseni</t>
  </si>
  <si>
    <t>Službena,radna i zaštitna odjeća i obuća</t>
  </si>
  <si>
    <t>Materijal i dijelovi za tek. i inv.održ.</t>
  </si>
  <si>
    <t>Ostale naknade troškova zaposlenika</t>
  </si>
  <si>
    <t>Doprinosi za obvezno osiguranje u slučaju nezaposlenosti</t>
  </si>
  <si>
    <t>Opći prihodi i primici-Grad iznad minimalnog financijskog standarda</t>
  </si>
  <si>
    <t>Vlastiti izvori</t>
  </si>
  <si>
    <t>Rezultat poslovanja</t>
  </si>
  <si>
    <t>Višak/manjak prihoda</t>
  </si>
  <si>
    <t>Opći prihodi i primici-Grad DECENTRALIZACIJA</t>
  </si>
  <si>
    <t>Prihodi iz nadležnog proračuna za financiranje rashoda poslovanja</t>
  </si>
  <si>
    <t>C) PRENESENI VIŠAK ILI PRENESENI MANJAK</t>
  </si>
  <si>
    <t>9 Vlastiti izvori</t>
  </si>
  <si>
    <t>Plan 2025.</t>
  </si>
  <si>
    <t>Projekcija 2026.</t>
  </si>
  <si>
    <t>Projekcija 2027.</t>
  </si>
  <si>
    <t>Razred i naziv</t>
  </si>
  <si>
    <t xml:space="preserve">Projekcija 2026.
</t>
  </si>
  <si>
    <t xml:space="preserve">Projekcija 2027.
</t>
  </si>
  <si>
    <t>Kazne, upravne mjere i ostali prihodi</t>
  </si>
  <si>
    <t>Ostali prihodi</t>
  </si>
  <si>
    <t>B1. RAČUN FINANCIRANJA PREMA EKONOMSKOJ KLASIFIKACIJI</t>
  </si>
  <si>
    <t>B2. RAČUN FINANCIRANJA PREMA IZVORIMA FINANCIRANJA</t>
  </si>
  <si>
    <t>IZVORI FINANCIRANJA UKUPNO</t>
  </si>
  <si>
    <t>Opći prihodi i primici-Grad iznad MFS</t>
  </si>
  <si>
    <t>Opći prihodi i primici-prihodi od banke</t>
  </si>
  <si>
    <t>Rezultat</t>
  </si>
  <si>
    <t>Oprema za održavanje i zaštitu</t>
  </si>
  <si>
    <t>PRIHODI SVEUKUPNO(6+7+9)</t>
  </si>
  <si>
    <t xml:space="preserve"> Rezultat poslovanja-višak prihoda</t>
  </si>
  <si>
    <t>A. RAČUN PRIHODA I RASHODA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</si>
  <si>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</si>
  <si>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</si>
  <si>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</si>
  <si>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</si>
  <si>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UKUPNO PRIMICI</t>
  </si>
  <si>
    <t>UKUPNO IZDACI</t>
  </si>
  <si>
    <t>7 / 8</t>
  </si>
  <si>
    <t>Namjenski primici</t>
  </si>
  <si>
    <t>Namjenski primici od zaduživanja-PK</t>
  </si>
  <si>
    <t>Opći prihodi i primici</t>
  </si>
  <si>
    <t>Opći prihodi i primici-Grad</t>
  </si>
  <si>
    <t>2 / 3</t>
  </si>
  <si>
    <t>Vlastiti prihodi-PK</t>
  </si>
  <si>
    <t>22/32</t>
  </si>
  <si>
    <t>72/82</t>
  </si>
  <si>
    <t>RAZDJEL</t>
  </si>
  <si>
    <t>GLAVA</t>
  </si>
  <si>
    <t>002</t>
  </si>
  <si>
    <t>00203</t>
  </si>
  <si>
    <t>Osnovne škole</t>
  </si>
  <si>
    <t>Upravni odjel za društvene djelatnosti, poslove gradonačelnika i gradskog vijeća</t>
  </si>
  <si>
    <t>RKP</t>
  </si>
  <si>
    <t>Djelatnost osnovnih škola-zakonski standard</t>
  </si>
  <si>
    <t>Osnovna škola Ljudevit Gaj Krapina</t>
  </si>
  <si>
    <t>IF 59 - Preneseni višak</t>
  </si>
  <si>
    <t>IF 49 - Preneseni višak</t>
  </si>
  <si>
    <t>IF 39 - Preneseni višak</t>
  </si>
  <si>
    <t>IF 69 - Preneseni višak</t>
  </si>
  <si>
    <t>IF 11</t>
  </si>
  <si>
    <t>IF 12</t>
  </si>
  <si>
    <t>IF 9</t>
  </si>
  <si>
    <t xml:space="preserve"> Višak prihoda IF 39</t>
  </si>
  <si>
    <t xml:space="preserve"> Višak prihoda IF 49</t>
  </si>
  <si>
    <t xml:space="preserve"> Višak prihoda IF 59</t>
  </si>
  <si>
    <t xml:space="preserve"> Višak prihoda IF 69</t>
  </si>
  <si>
    <t xml:space="preserve">  12 Opći prihodi i primici-prihodi od banke</t>
  </si>
  <si>
    <t xml:space="preserve">  11-Opći prihodi i primici-Grad iznad minimalnog financijskog standarda</t>
  </si>
  <si>
    <t>Manjak prihoda IF 53-prehrana učenika</t>
  </si>
  <si>
    <t xml:space="preserve">  37 / 47 Prihodi za posebne namjene</t>
  </si>
  <si>
    <t>31 / 41 Prihodi za decentralizirane funkcije</t>
  </si>
  <si>
    <t xml:space="preserve">  22 / 32 Vlastiti prihodi</t>
  </si>
  <si>
    <t>4 / 5 Pomoći</t>
  </si>
  <si>
    <t xml:space="preserve">  43 / 53 Pomoći</t>
  </si>
  <si>
    <t>5 / 6 Donacije</t>
  </si>
  <si>
    <t xml:space="preserve"> 52 /  62 Donacije</t>
  </si>
  <si>
    <t>6 / 7 Prihodi od prodaje ili zamjene nef.imovine i naknade s naslova osiguranja</t>
  </si>
  <si>
    <t xml:space="preserve">  62 / 72 Prihodi od prodaje ili zamjene nef.imovine i naknade s naslova osiguranja</t>
  </si>
  <si>
    <t>2 / 3 Vlastiti prihodi</t>
  </si>
  <si>
    <t>3 / 4 Prihodi za posebne namjene</t>
  </si>
  <si>
    <t xml:space="preserve"> 22 / 32 Vlastiti prihodi </t>
  </si>
  <si>
    <t xml:space="preserve">  37 / 47 Prihodi za posebne namjene </t>
  </si>
  <si>
    <t xml:space="preserve"> 52 / 62 Donacije </t>
  </si>
  <si>
    <t xml:space="preserve"> 62 / 72 Prihodi od prodaje ili zamjene nef.imovine i naknade s naslova osiguranja</t>
  </si>
  <si>
    <t>IF 22 / 32</t>
  </si>
  <si>
    <t>IF 37 / 47</t>
  </si>
  <si>
    <t>IF 43 / 53</t>
  </si>
  <si>
    <t>IF 52 / 62</t>
  </si>
  <si>
    <t>IF 62 / 72</t>
  </si>
  <si>
    <t>IF 31 / 41</t>
  </si>
  <si>
    <t>22 / 32</t>
  </si>
  <si>
    <t>37 / 47</t>
  </si>
  <si>
    <t>43 / 53</t>
  </si>
  <si>
    <t>52 / 62</t>
  </si>
  <si>
    <t>62 / 72</t>
  </si>
  <si>
    <t>31 / 41</t>
  </si>
  <si>
    <t>Izvor financiranja     31 / 41</t>
  </si>
  <si>
    <t>Predsjednik Školskog odbora</t>
  </si>
  <si>
    <t>Ivan Zubić</t>
  </si>
  <si>
    <t>Povećanje/smanjene</t>
  </si>
  <si>
    <t>Novi plan 2025.</t>
  </si>
  <si>
    <t>Povećanje/smanjenje</t>
  </si>
  <si>
    <t>RASHODI SVEUKUPNO(3+4)</t>
  </si>
  <si>
    <r>
      <t xml:space="preserve">Manjak prihoda </t>
    </r>
    <r>
      <rPr>
        <i/>
        <sz val="7"/>
        <rFont val="Arial"/>
        <family val="2"/>
        <charset val="238"/>
      </rPr>
      <t>(prehrana 12/24)</t>
    </r>
  </si>
  <si>
    <t>Višak prihoda-preneseni</t>
  </si>
  <si>
    <t xml:space="preserve"> 9 Rezultat poslovanja-VP preneseni</t>
  </si>
  <si>
    <t>dr.sc.Vlatka Družinec Tušek</t>
  </si>
  <si>
    <t>Ravnateljica:</t>
  </si>
  <si>
    <t>Obvezni i preventivni zdravstveni pregledi</t>
  </si>
  <si>
    <t>Krapina, 08.12.2025.</t>
  </si>
  <si>
    <t>KLASA: 400-02/25-01/7</t>
  </si>
  <si>
    <t>URBROJ: 2140-1-4-01-25-2</t>
  </si>
  <si>
    <t xml:space="preserve"> 3. IZMJENE I DOPUNE FINANCIJSKOG PLANA OSNOVNE ŠKOLE LJUDEVIT GAJ U KRAPINI
ZA 2025. I PROJEKCIJE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</si>
</sst>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7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2" fontId="8" fillId="2" borderId="3" xfId="0" quotePrefix="1" applyNumberFormat="1" applyFont="1" applyFill="1" applyBorder="1" applyAlignment="1">
      <alignment horizontal="left" vertical="center" wrapText="1"/>
    </xf>
    <xf numFmtId="0" fontId="12" fillId="0" borderId="0" xfId="0" applyFont="1"/>
    <xf numFmtId="3" fontId="6" fillId="3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/>
    </xf>
    <xf numFmtId="2" fontId="17" fillId="2" borderId="3" xfId="0" quotePrefix="1" applyNumberFormat="1" applyFont="1" applyFill="1" applyBorder="1" applyAlignment="1">
      <alignment horizontal="left" vertical="center" wrapText="1"/>
    </xf>
    <xf numFmtId="2" fontId="9" fillId="2" borderId="3" xfId="0" quotePrefix="1" applyNumberFormat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0" fillId="0" borderId="3" xfId="0" applyBorder="1"/>
    <xf numFmtId="0" fontId="0" fillId="0" borderId="0" xfId="0" applyAlignment="1">
      <alignment wrapText="1"/>
    </xf>
    <xf numFmtId="3" fontId="0" fillId="0" borderId="3" xfId="0" applyNumberFormat="1" applyBorder="1"/>
    <xf numFmtId="3" fontId="1" fillId="0" borderId="3" xfId="0" applyNumberFormat="1" applyFont="1" applyBorder="1"/>
    <xf numFmtId="3" fontId="6" fillId="6" borderId="4" xfId="0" applyNumberFormat="1" applyFont="1" applyFill="1" applyBorder="1" applyAlignment="1">
      <alignment horizontal="right"/>
    </xf>
    <xf numFmtId="0" fontId="17" fillId="6" borderId="3" xfId="0" quotePrefix="1" applyFont="1" applyFill="1" applyBorder="1" applyAlignment="1">
      <alignment horizontal="left" vertical="center" wrapText="1"/>
    </xf>
    <xf numFmtId="3" fontId="1" fillId="6" borderId="3" xfId="0" applyNumberFormat="1" applyFont="1" applyFill="1" applyBorder="1"/>
    <xf numFmtId="0" fontId="9" fillId="2" borderId="3" xfId="0" quotePrefix="1" applyFont="1" applyFill="1" applyBorder="1" applyAlignment="1">
      <alignment horizontal="left" vertical="center" wrapText="1"/>
    </xf>
    <xf numFmtId="0" fontId="1" fillId="6" borderId="3" xfId="0" applyFont="1" applyFill="1" applyBorder="1"/>
    <xf numFmtId="0" fontId="17" fillId="5" borderId="3" xfId="0" quotePrefix="1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7" fillId="2" borderId="1" xfId="0" quotePrefix="1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3" fontId="19" fillId="0" borderId="3" xfId="0" applyNumberFormat="1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right"/>
    </xf>
    <xf numFmtId="0" fontId="20" fillId="2" borderId="3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0" fontId="18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1" fillId="0" borderId="3" xfId="0" applyNumberFormat="1" applyFont="1" applyBorder="1"/>
    <xf numFmtId="164" fontId="0" fillId="0" borderId="3" xfId="0" applyNumberFormat="1" applyBorder="1"/>
    <xf numFmtId="164" fontId="21" fillId="0" borderId="3" xfId="0" applyNumberFormat="1" applyFont="1" applyBorder="1"/>
    <xf numFmtId="0" fontId="18" fillId="6" borderId="1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21" fillId="0" borderId="3" xfId="0" applyNumberFormat="1" applyFont="1" applyBorder="1"/>
    <xf numFmtId="3" fontId="0" fillId="2" borderId="3" xfId="0" applyNumberFormat="1" applyFill="1" applyBorder="1"/>
    <xf numFmtId="3" fontId="23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3" fontId="0" fillId="0" borderId="6" xfId="0" applyNumberFormat="1" applyBorder="1"/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3" fontId="21" fillId="5" borderId="3" xfId="0" applyNumberFormat="1" applyFont="1" applyFill="1" applyBorder="1"/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vertical="center" wrapText="1"/>
    </xf>
    <xf numFmtId="3" fontId="25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2" borderId="3" xfId="0" applyFill="1" applyBorder="1"/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" fillId="2" borderId="3" xfId="0" applyFont="1" applyFill="1" applyBorder="1"/>
    <xf numFmtId="0" fontId="0" fillId="2" borderId="0" xfId="0" applyFill="1"/>
    <xf numFmtId="3" fontId="1" fillId="3" borderId="3" xfId="0" applyNumberFormat="1" applyFont="1" applyFill="1" applyBorder="1"/>
    <xf numFmtId="0" fontId="6" fillId="8" borderId="4" xfId="0" applyFont="1" applyFill="1" applyBorder="1" applyAlignment="1">
      <alignment horizontal="center" vertical="center" wrapText="1"/>
    </xf>
    <xf numFmtId="3" fontId="27" fillId="2" borderId="3" xfId="0" applyNumberFormat="1" applyFont="1" applyFill="1" applyBorder="1"/>
    <xf numFmtId="3" fontId="27" fillId="0" borderId="3" xfId="0" applyNumberFormat="1" applyFont="1" applyBorder="1"/>
    <xf numFmtId="3" fontId="28" fillId="0" borderId="3" xfId="0" applyNumberFormat="1" applyFont="1" applyBorder="1"/>
    <xf numFmtId="3" fontId="9" fillId="2" borderId="3" xfId="0" applyNumberFormat="1" applyFont="1" applyFill="1" applyBorder="1" applyAlignment="1">
      <alignment horizontal="right"/>
    </xf>
    <xf numFmtId="3" fontId="29" fillId="0" borderId="3" xfId="0" applyNumberFormat="1" applyFont="1" applyBorder="1"/>
    <xf numFmtId="3" fontId="7" fillId="2" borderId="0" xfId="0" applyNumberFormat="1" applyFont="1" applyFill="1" applyAlignment="1">
      <alignment horizontal="right"/>
    </xf>
    <xf numFmtId="0" fontId="6" fillId="0" borderId="1" xfId="0" quotePrefix="1" applyFont="1" applyBorder="1" applyAlignment="1">
      <alignment horizontal="left"/>
    </xf>
    <xf numFmtId="0" fontId="6" fillId="4" borderId="3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4" fontId="1" fillId="6" borderId="3" xfId="0" applyNumberFormat="1" applyFont="1" applyFill="1" applyBorder="1"/>
    <xf numFmtId="4" fontId="0" fillId="2" borderId="3" xfId="0" applyNumberFormat="1" applyFill="1" applyBorder="1"/>
    <xf numFmtId="4" fontId="1" fillId="2" borderId="3" xfId="0" applyNumberFormat="1" applyFont="1" applyFill="1" applyBorder="1"/>
    <xf numFmtId="4" fontId="0" fillId="2" borderId="4" xfId="0" applyNumberFormat="1" applyFill="1" applyBorder="1"/>
    <xf numFmtId="4" fontId="0" fillId="0" borderId="3" xfId="0" applyNumberFormat="1" applyBorder="1"/>
    <xf numFmtId="4" fontId="0" fillId="0" borderId="4" xfId="0" applyNumberFormat="1" applyBorder="1"/>
    <xf numFmtId="4" fontId="28" fillId="0" borderId="3" xfId="0" applyNumberFormat="1" applyFont="1" applyBorder="1"/>
    <xf numFmtId="4" fontId="0" fillId="0" borderId="6" xfId="0" applyNumberFormat="1" applyBorder="1"/>
    <xf numFmtId="4" fontId="6" fillId="5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1" fillId="0" borderId="0" xfId="0" applyFont="1"/>
    <xf numFmtId="0" fontId="17" fillId="2" borderId="3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15" fillId="0" borderId="0" xfId="0" applyFont="1"/>
    <xf numFmtId="0" fontId="30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4" fontId="1" fillId="5" borderId="3" xfId="0" applyNumberFormat="1" applyFont="1" applyFill="1" applyBorder="1"/>
    <xf numFmtId="3" fontId="1" fillId="5" borderId="3" xfId="0" applyNumberFormat="1" applyFont="1" applyFill="1" applyBorder="1"/>
    <xf numFmtId="164" fontId="21" fillId="5" borderId="3" xfId="0" applyNumberFormat="1" applyFont="1" applyFill="1" applyBorder="1"/>
    <xf numFmtId="0" fontId="22" fillId="9" borderId="1" xfId="0" quotePrefix="1" applyFont="1" applyFill="1" applyBorder="1" applyAlignment="1">
      <alignment horizontal="left" vertical="center"/>
    </xf>
    <xf numFmtId="0" fontId="7" fillId="9" borderId="2" xfId="0" quotePrefix="1" applyFont="1" applyFill="1" applyBorder="1" applyAlignment="1">
      <alignment horizontal="left" vertical="center"/>
    </xf>
    <xf numFmtId="0" fontId="7" fillId="9" borderId="4" xfId="0" quotePrefix="1" applyFont="1" applyFill="1" applyBorder="1" applyAlignment="1">
      <alignment horizontal="left" vertical="center"/>
    </xf>
    <xf numFmtId="0" fontId="17" fillId="9" borderId="3" xfId="0" applyFont="1" applyFill="1" applyBorder="1" applyAlignment="1">
      <alignment vertical="center" wrapText="1"/>
    </xf>
    <xf numFmtId="4" fontId="31" fillId="9" borderId="3" xfId="0" applyNumberFormat="1" applyFont="1" applyFill="1" applyBorder="1"/>
    <xf numFmtId="3" fontId="31" fillId="9" borderId="3" xfId="0" applyNumberFormat="1" applyFont="1" applyFill="1" applyBorder="1"/>
    <xf numFmtId="4" fontId="1" fillId="9" borderId="3" xfId="0" applyNumberFormat="1" applyFont="1" applyFill="1" applyBorder="1"/>
    <xf numFmtId="3" fontId="1" fillId="9" borderId="3" xfId="0" applyNumberFormat="1" applyFont="1" applyFill="1" applyBorder="1"/>
    <xf numFmtId="4" fontId="0" fillId="9" borderId="3" xfId="0" applyNumberFormat="1" applyFill="1" applyBorder="1"/>
    <xf numFmtId="3" fontId="0" fillId="9" borderId="3" xfId="0" applyNumberFormat="1" applyFill="1" applyBorder="1"/>
    <xf numFmtId="0" fontId="8" fillId="2" borderId="4" xfId="0" quotePrefix="1" applyFont="1" applyFill="1" applyBorder="1" applyAlignment="1">
      <alignment horizontal="left" vertical="center" wrapText="1"/>
    </xf>
    <xf numFmtId="4" fontId="0" fillId="0" borderId="8" xfId="0" applyNumberForma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3" fontId="31" fillId="2" borderId="3" xfId="0" applyNumberFormat="1" applyFont="1" applyFill="1" applyBorder="1"/>
    <xf numFmtId="0" fontId="32" fillId="0" borderId="0" xfId="0" applyFont="1"/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3" fontId="33" fillId="4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Border="1"/>
    <xf numFmtId="4" fontId="37" fillId="2" borderId="3" xfId="0" applyNumberFormat="1" applyFont="1" applyFill="1" applyBorder="1" applyAlignment="1">
      <alignment horizontal="right"/>
    </xf>
    <xf numFmtId="3" fontId="37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/>
    <xf numFmtId="3" fontId="29" fillId="2" borderId="3" xfId="0" applyNumberFormat="1" applyFont="1" applyFill="1" applyBorder="1"/>
    <xf numFmtId="0" fontId="18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/>
    <xf numFmtId="3" fontId="6" fillId="7" borderId="4" xfId="0" applyNumberFormat="1" applyFont="1" applyFill="1" applyBorder="1"/>
    <xf numFmtId="3" fontId="6" fillId="6" borderId="4" xfId="0" applyNumberFormat="1" applyFont="1" applyFill="1" applyBorder="1"/>
    <xf numFmtId="3" fontId="3" fillId="2" borderId="3" xfId="0" applyNumberFormat="1" applyFont="1" applyFill="1" applyBorder="1"/>
    <xf numFmtId="3" fontId="37" fillId="2" borderId="3" xfId="0" applyNumberFormat="1" applyFont="1" applyFill="1" applyBorder="1"/>
    <xf numFmtId="3" fontId="6" fillId="5" borderId="3" xfId="0" applyNumberFormat="1" applyFont="1" applyFill="1" applyBorder="1"/>
    <xf numFmtId="3" fontId="6" fillId="2" borderId="3" xfId="0" applyNumberFormat="1" applyFont="1" applyFill="1" applyBorder="1"/>
    <xf numFmtId="3" fontId="6" fillId="2" borderId="3" xfId="0" applyNumberFormat="1" applyFont="1" applyFill="1" applyBorder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3" fontId="8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/>
    <xf numFmtId="4" fontId="6" fillId="2" borderId="3" xfId="0" applyNumberFormat="1" applyFont="1" applyFill="1" applyBorder="1" applyAlignment="1">
      <alignment wrapText="1"/>
    </xf>
    <xf numFmtId="4" fontId="6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/>
    <xf numFmtId="4" fontId="6" fillId="5" borderId="3" xfId="0" applyNumberFormat="1" applyFont="1" applyFill="1" applyBorder="1"/>
    <xf numFmtId="4" fontId="25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/>
    <xf numFmtId="4" fontId="26" fillId="2" borderId="3" xfId="0" applyNumberFormat="1" applyFont="1" applyFill="1" applyBorder="1" applyAlignment="1">
      <alignment horizontal="right"/>
    </xf>
    <xf numFmtId="4" fontId="33" fillId="4" borderId="4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zoomScale="110" zoomScaleNormal="110" workbookViewId="0">
      <selection activeCell="A2" sqref="A2"/>
    </sheetView>
  </sheetViews>
  <sheetFormatPr defaultRowHeight="15" x14ac:dyDescent="0.25"/>
  <cols>
    <col min="5" max="8" width="25.28515625" customWidth="1"/>
    <col min="9" max="10" width="25.28515625" hidden="1" customWidth="1"/>
  </cols>
  <sheetData>
    <row r="1" spans="1:10" ht="42" customHeight="1" x14ac:dyDescent="0.25">
      <c r="A1" s="238" t="s">
        <v>258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238" t="s">
        <v>21</v>
      </c>
      <c r="B3" s="238"/>
      <c r="C3" s="238"/>
      <c r="D3" s="238"/>
      <c r="E3" s="238"/>
      <c r="F3" s="238"/>
      <c r="G3" s="238"/>
      <c r="H3" s="238"/>
      <c r="I3" s="240"/>
      <c r="J3" s="240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238" t="s">
        <v>28</v>
      </c>
      <c r="B5" s="239"/>
      <c r="C5" s="239"/>
      <c r="D5" s="239"/>
      <c r="E5" s="239"/>
      <c r="F5" s="239"/>
      <c r="G5" s="239"/>
      <c r="H5" s="239"/>
      <c r="I5" s="239"/>
      <c r="J5" s="239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35"/>
    </row>
    <row r="7" spans="1:10" x14ac:dyDescent="0.25">
      <c r="A7" s="126" t="s">
        <v>162</v>
      </c>
      <c r="B7" s="26"/>
      <c r="C7" s="26"/>
      <c r="D7" s="27"/>
      <c r="E7" s="28"/>
      <c r="F7" s="4" t="s">
        <v>159</v>
      </c>
      <c r="G7" s="4" t="s">
        <v>247</v>
      </c>
      <c r="H7" s="4" t="s">
        <v>246</v>
      </c>
      <c r="I7" s="4" t="s">
        <v>160</v>
      </c>
      <c r="J7" s="4" t="s">
        <v>161</v>
      </c>
    </row>
    <row r="8" spans="1:10" x14ac:dyDescent="0.25">
      <c r="A8" s="241" t="s">
        <v>0</v>
      </c>
      <c r="B8" s="242"/>
      <c r="C8" s="242"/>
      <c r="D8" s="242"/>
      <c r="E8" s="243"/>
      <c r="F8" s="234">
        <f t="shared" ref="F8" si="0">F9+F10</f>
        <v>3148485</v>
      </c>
      <c r="G8" s="234">
        <f t="shared" ref="G8:J8" si="1">G9+G10</f>
        <v>0</v>
      </c>
      <c r="H8" s="234">
        <f t="shared" si="1"/>
        <v>3148485</v>
      </c>
      <c r="I8" s="40">
        <f t="shared" si="1"/>
        <v>2714798</v>
      </c>
      <c r="J8" s="40">
        <f t="shared" si="1"/>
        <v>2806673</v>
      </c>
    </row>
    <row r="9" spans="1:10" x14ac:dyDescent="0.25">
      <c r="A9" s="244" t="s">
        <v>129</v>
      </c>
      <c r="B9" s="237"/>
      <c r="C9" s="237"/>
      <c r="D9" s="237"/>
      <c r="E9" s="245"/>
      <c r="F9" s="233">
        <v>3148383</v>
      </c>
      <c r="G9" s="233">
        <f>H9-F9</f>
        <v>0</v>
      </c>
      <c r="H9" s="233">
        <v>3148383</v>
      </c>
      <c r="I9" s="30">
        <v>2714696</v>
      </c>
      <c r="J9" s="30">
        <v>2806571</v>
      </c>
    </row>
    <row r="10" spans="1:10" x14ac:dyDescent="0.25">
      <c r="A10" s="246" t="s">
        <v>132</v>
      </c>
      <c r="B10" s="245"/>
      <c r="C10" s="245"/>
      <c r="D10" s="245"/>
      <c r="E10" s="245"/>
      <c r="F10" s="233">
        <v>102</v>
      </c>
      <c r="G10" s="233">
        <f>H10-F10</f>
        <v>0</v>
      </c>
      <c r="H10" s="233">
        <v>102</v>
      </c>
      <c r="I10" s="30">
        <v>102</v>
      </c>
      <c r="J10" s="30">
        <v>102</v>
      </c>
    </row>
    <row r="11" spans="1:10" x14ac:dyDescent="0.25">
      <c r="A11" s="36" t="s">
        <v>1</v>
      </c>
      <c r="B11" s="37"/>
      <c r="C11" s="37"/>
      <c r="D11" s="37"/>
      <c r="E11" s="37"/>
      <c r="F11" s="235">
        <f t="shared" ref="F11" si="2">F12+F13</f>
        <v>3150785</v>
      </c>
      <c r="G11" s="235">
        <f t="shared" ref="G11:J11" si="3">G12+G13</f>
        <v>0</v>
      </c>
      <c r="H11" s="235">
        <f t="shared" si="3"/>
        <v>3150785</v>
      </c>
      <c r="I11" s="29">
        <f t="shared" si="3"/>
        <v>2714798</v>
      </c>
      <c r="J11" s="29">
        <f t="shared" si="3"/>
        <v>2806673</v>
      </c>
    </row>
    <row r="12" spans="1:10" x14ac:dyDescent="0.25">
      <c r="A12" s="236" t="s">
        <v>130</v>
      </c>
      <c r="B12" s="237"/>
      <c r="C12" s="237"/>
      <c r="D12" s="237"/>
      <c r="E12" s="237"/>
      <c r="F12" s="233">
        <v>2653645</v>
      </c>
      <c r="G12" s="233">
        <f t="shared" ref="G12:G13" si="4">H12-F12</f>
        <v>543.5</v>
      </c>
      <c r="H12" s="233">
        <v>2654188.5</v>
      </c>
      <c r="I12" s="30">
        <v>2689698</v>
      </c>
      <c r="J12" s="31">
        <v>2781573</v>
      </c>
    </row>
    <row r="13" spans="1:10" x14ac:dyDescent="0.25">
      <c r="A13" s="246" t="s">
        <v>131</v>
      </c>
      <c r="B13" s="245"/>
      <c r="C13" s="245"/>
      <c r="D13" s="245"/>
      <c r="E13" s="245"/>
      <c r="F13" s="233">
        <v>497140</v>
      </c>
      <c r="G13" s="233">
        <f t="shared" si="4"/>
        <v>-543.5</v>
      </c>
      <c r="H13" s="233">
        <v>496596.5</v>
      </c>
      <c r="I13" s="30">
        <v>25100</v>
      </c>
      <c r="J13" s="30">
        <v>25100</v>
      </c>
    </row>
    <row r="14" spans="1:10" x14ac:dyDescent="0.25">
      <c r="A14" s="249" t="s">
        <v>2</v>
      </c>
      <c r="B14" s="242"/>
      <c r="C14" s="242"/>
      <c r="D14" s="242"/>
      <c r="E14" s="242"/>
      <c r="F14" s="235">
        <f t="shared" ref="F14" si="5">F8-F11</f>
        <v>-2300</v>
      </c>
      <c r="G14" s="235">
        <f t="shared" ref="G14:J14" si="6">G8-G11</f>
        <v>0</v>
      </c>
      <c r="H14" s="235">
        <f t="shared" si="6"/>
        <v>-2300</v>
      </c>
      <c r="I14" s="29">
        <f t="shared" si="6"/>
        <v>0</v>
      </c>
      <c r="J14" s="29">
        <f t="shared" si="6"/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238" t="s">
        <v>29</v>
      </c>
      <c r="B16" s="239"/>
      <c r="C16" s="239"/>
      <c r="D16" s="239"/>
      <c r="E16" s="239"/>
      <c r="F16" s="239"/>
      <c r="G16" s="239"/>
      <c r="H16" s="239"/>
      <c r="I16" s="239"/>
      <c r="J16" s="239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x14ac:dyDescent="0.25">
      <c r="A18" s="126" t="s">
        <v>162</v>
      </c>
      <c r="B18" s="26"/>
      <c r="C18" s="26"/>
      <c r="D18" s="27"/>
      <c r="E18" s="28"/>
      <c r="F18" s="4" t="s">
        <v>159</v>
      </c>
      <c r="G18" s="4" t="s">
        <v>247</v>
      </c>
      <c r="H18" s="4" t="s">
        <v>246</v>
      </c>
      <c r="I18" s="4" t="s">
        <v>160</v>
      </c>
      <c r="J18" s="4" t="s">
        <v>161</v>
      </c>
    </row>
    <row r="19" spans="1:10" ht="15.75" customHeight="1" x14ac:dyDescent="0.25">
      <c r="A19" s="244" t="s">
        <v>134</v>
      </c>
      <c r="B19" s="247"/>
      <c r="C19" s="247"/>
      <c r="D19" s="247"/>
      <c r="E19" s="248"/>
      <c r="F19" s="30"/>
      <c r="G19" s="30"/>
      <c r="H19" s="30"/>
      <c r="I19" s="30"/>
      <c r="J19" s="30"/>
    </row>
    <row r="20" spans="1:10" x14ac:dyDescent="0.25">
      <c r="A20" s="244" t="s">
        <v>133</v>
      </c>
      <c r="B20" s="237"/>
      <c r="C20" s="237"/>
      <c r="D20" s="237"/>
      <c r="E20" s="237"/>
      <c r="F20" s="30"/>
      <c r="G20" s="30"/>
      <c r="H20" s="30"/>
      <c r="I20" s="30"/>
      <c r="J20" s="30"/>
    </row>
    <row r="21" spans="1:10" x14ac:dyDescent="0.25">
      <c r="A21" s="249" t="s">
        <v>4</v>
      </c>
      <c r="B21" s="242"/>
      <c r="C21" s="242"/>
      <c r="D21" s="242"/>
      <c r="E21" s="242"/>
      <c r="F21" s="29">
        <f>F19-F20</f>
        <v>0</v>
      </c>
      <c r="G21" s="29">
        <f t="shared" ref="G21:J21" si="7">G19-G20</f>
        <v>0</v>
      </c>
      <c r="H21" s="29">
        <f t="shared" si="7"/>
        <v>0</v>
      </c>
      <c r="I21" s="29">
        <f t="shared" si="7"/>
        <v>0</v>
      </c>
      <c r="J21" s="29">
        <f t="shared" si="7"/>
        <v>0</v>
      </c>
    </row>
    <row r="22" spans="1:10" x14ac:dyDescent="0.25">
      <c r="A22" s="249" t="s">
        <v>5</v>
      </c>
      <c r="B22" s="242"/>
      <c r="C22" s="242"/>
      <c r="D22" s="242"/>
      <c r="E22" s="242"/>
      <c r="F22" s="29">
        <f>F14+F21</f>
        <v>-2300</v>
      </c>
      <c r="G22" s="29">
        <f t="shared" ref="G22:J22" si="8">G14+G21</f>
        <v>0</v>
      </c>
      <c r="H22" s="29">
        <f t="shared" si="8"/>
        <v>-2300</v>
      </c>
      <c r="I22" s="29">
        <f t="shared" si="8"/>
        <v>0</v>
      </c>
      <c r="J22" s="29">
        <f t="shared" si="8"/>
        <v>0</v>
      </c>
    </row>
    <row r="23" spans="1:10" ht="18" x14ac:dyDescent="0.25">
      <c r="A23" s="22"/>
      <c r="B23" s="9"/>
      <c r="C23" s="9"/>
      <c r="D23" s="9"/>
      <c r="E23" s="9"/>
      <c r="F23" s="9"/>
      <c r="G23" s="9"/>
      <c r="H23" s="3"/>
      <c r="I23" s="3"/>
      <c r="J23" s="3"/>
    </row>
    <row r="24" spans="1:10" ht="18" customHeight="1" x14ac:dyDescent="0.25">
      <c r="A24" s="238" t="s">
        <v>157</v>
      </c>
      <c r="B24" s="239"/>
      <c r="C24" s="239"/>
      <c r="D24" s="239"/>
      <c r="E24" s="239"/>
      <c r="F24" s="239"/>
      <c r="G24" s="239"/>
      <c r="H24" s="239"/>
      <c r="I24" s="239"/>
      <c r="J24" s="239"/>
    </row>
    <row r="25" spans="1:10" ht="18" x14ac:dyDescent="0.25">
      <c r="A25" s="22"/>
      <c r="B25" s="9"/>
      <c r="C25" s="9"/>
      <c r="D25" s="9"/>
      <c r="E25" s="9"/>
      <c r="F25" s="9"/>
      <c r="G25" s="9"/>
      <c r="H25" s="3"/>
      <c r="I25" s="3"/>
      <c r="J25" s="3"/>
    </row>
    <row r="26" spans="1:10" x14ac:dyDescent="0.25">
      <c r="A26" s="126" t="s">
        <v>34</v>
      </c>
      <c r="B26" s="26"/>
      <c r="C26" s="26"/>
      <c r="D26" s="27"/>
      <c r="E26" s="28"/>
      <c r="F26" s="4" t="s">
        <v>159</v>
      </c>
      <c r="G26" s="4" t="s">
        <v>247</v>
      </c>
      <c r="H26" s="4" t="s">
        <v>246</v>
      </c>
      <c r="I26" s="4" t="s">
        <v>160</v>
      </c>
      <c r="J26" s="4" t="s">
        <v>161</v>
      </c>
    </row>
    <row r="27" spans="1:10" x14ac:dyDescent="0.25">
      <c r="A27" s="252" t="s">
        <v>135</v>
      </c>
      <c r="B27" s="253"/>
      <c r="C27" s="253"/>
      <c r="D27" s="253"/>
      <c r="E27" s="254"/>
      <c r="F27" s="32">
        <v>2300</v>
      </c>
      <c r="G27" s="32">
        <v>0</v>
      </c>
      <c r="H27" s="32">
        <v>2300</v>
      </c>
      <c r="I27" s="32"/>
      <c r="J27" s="33"/>
    </row>
    <row r="28" spans="1:10" x14ac:dyDescent="0.25">
      <c r="A28" s="252" t="s">
        <v>136</v>
      </c>
      <c r="B28" s="253"/>
      <c r="C28" s="253"/>
      <c r="D28" s="253"/>
      <c r="E28" s="254"/>
      <c r="F28" s="32">
        <f>F22+F27</f>
        <v>0</v>
      </c>
      <c r="G28" s="32">
        <v>0</v>
      </c>
      <c r="H28" s="32">
        <f t="shared" ref="H28:J28" si="9">H22+H27</f>
        <v>0</v>
      </c>
      <c r="I28" s="32">
        <f t="shared" si="9"/>
        <v>0</v>
      </c>
      <c r="J28" s="32">
        <f t="shared" si="9"/>
        <v>0</v>
      </c>
    </row>
    <row r="29" spans="1:10" ht="43.5" customHeight="1" x14ac:dyDescent="0.25">
      <c r="A29" s="255" t="s">
        <v>137</v>
      </c>
      <c r="B29" s="256"/>
      <c r="C29" s="256"/>
      <c r="D29" s="256"/>
      <c r="E29" s="257"/>
      <c r="F29" s="34">
        <f>F14+F21+F27-F28</f>
        <v>0</v>
      </c>
      <c r="G29" s="34">
        <v>0</v>
      </c>
      <c r="H29" s="34">
        <f t="shared" ref="H29:J29" si="10">H14+H21+H27-H28</f>
        <v>0</v>
      </c>
      <c r="I29" s="34">
        <f t="shared" si="10"/>
        <v>0</v>
      </c>
      <c r="J29" s="34">
        <f t="shared" si="10"/>
        <v>0</v>
      </c>
    </row>
    <row r="31" spans="1:10" ht="15.75" x14ac:dyDescent="0.25">
      <c r="A31" s="238" t="s">
        <v>138</v>
      </c>
      <c r="B31" s="239"/>
      <c r="C31" s="239"/>
      <c r="D31" s="239"/>
      <c r="E31" s="239"/>
      <c r="F31" s="239"/>
      <c r="G31" s="239"/>
      <c r="H31" s="239"/>
      <c r="I31" s="239"/>
      <c r="J31" s="239"/>
    </row>
    <row r="33" spans="1:10" x14ac:dyDescent="0.25">
      <c r="A33" s="126" t="s">
        <v>34</v>
      </c>
      <c r="B33" s="26"/>
      <c r="C33" s="26"/>
      <c r="D33" s="27"/>
      <c r="E33" s="28"/>
      <c r="F33" s="4" t="s">
        <v>159</v>
      </c>
      <c r="G33" s="4" t="s">
        <v>247</v>
      </c>
      <c r="H33" s="4" t="s">
        <v>246</v>
      </c>
      <c r="I33" s="4" t="s">
        <v>160</v>
      </c>
      <c r="J33" s="4" t="s">
        <v>161</v>
      </c>
    </row>
    <row r="34" spans="1:10" ht="15" customHeight="1" x14ac:dyDescent="0.25">
      <c r="A34" s="252" t="s">
        <v>135</v>
      </c>
      <c r="B34" s="253"/>
      <c r="C34" s="253"/>
      <c r="D34" s="253"/>
      <c r="E34" s="254"/>
      <c r="F34" s="30"/>
      <c r="G34" s="30"/>
      <c r="H34" s="30"/>
      <c r="I34" s="30"/>
      <c r="J34" s="30"/>
    </row>
    <row r="35" spans="1:10" ht="30" customHeight="1" x14ac:dyDescent="0.25">
      <c r="A35" s="244" t="s">
        <v>3</v>
      </c>
      <c r="B35" s="237"/>
      <c r="C35" s="237"/>
      <c r="D35" s="237"/>
      <c r="E35" s="237"/>
      <c r="F35" s="30"/>
      <c r="G35" s="30"/>
      <c r="H35" s="30"/>
      <c r="I35" s="30"/>
      <c r="J35" s="30"/>
    </row>
    <row r="36" spans="1:10" x14ac:dyDescent="0.25">
      <c r="A36" s="249" t="s">
        <v>139</v>
      </c>
      <c r="B36" s="242"/>
      <c r="C36" s="242"/>
      <c r="D36" s="242"/>
      <c r="E36" s="242"/>
      <c r="F36" s="29">
        <v>0</v>
      </c>
      <c r="G36" s="29">
        <v>0</v>
      </c>
      <c r="H36" s="29">
        <v>0</v>
      </c>
      <c r="I36" s="29">
        <v>0</v>
      </c>
      <c r="J36" s="29">
        <v>0</v>
      </c>
    </row>
    <row r="37" spans="1:10" ht="13.5" customHeight="1" x14ac:dyDescent="0.25">
      <c r="A37" s="252" t="s">
        <v>136</v>
      </c>
      <c r="B37" s="253"/>
      <c r="C37" s="253"/>
      <c r="D37" s="253"/>
      <c r="E37" s="254"/>
      <c r="F37" s="29">
        <f>F34-F35+F36</f>
        <v>0</v>
      </c>
      <c r="G37" s="29">
        <f t="shared" ref="G37:J37" si="11">G34-G35+G36</f>
        <v>0</v>
      </c>
      <c r="H37" s="29">
        <f t="shared" si="11"/>
        <v>0</v>
      </c>
      <c r="I37" s="29">
        <f t="shared" si="11"/>
        <v>0</v>
      </c>
      <c r="J37" s="29">
        <f t="shared" si="11"/>
        <v>0</v>
      </c>
    </row>
    <row r="38" spans="1:10" ht="13.5" customHeight="1" x14ac:dyDescent="0.25">
      <c r="A38" s="66"/>
      <c r="B38" s="66"/>
      <c r="C38" s="66"/>
      <c r="D38" s="66"/>
      <c r="E38" s="66"/>
      <c r="F38" s="67"/>
      <c r="G38" s="67"/>
      <c r="H38" s="67"/>
      <c r="I38" s="67"/>
      <c r="J38" s="67"/>
    </row>
    <row r="39" spans="1:10" ht="15" customHeight="1" x14ac:dyDescent="0.25">
      <c r="A39" s="250"/>
      <c r="B39" s="251"/>
      <c r="C39" s="251"/>
      <c r="D39" s="251"/>
      <c r="E39" s="251"/>
      <c r="F39" s="251"/>
      <c r="G39" s="251"/>
      <c r="H39" s="251"/>
      <c r="I39" s="251"/>
      <c r="J39" s="251"/>
    </row>
  </sheetData>
  <mergeCells count="24">
    <mergeCell ref="A39:J39"/>
    <mergeCell ref="A24:J24"/>
    <mergeCell ref="A27:E27"/>
    <mergeCell ref="A29:E29"/>
    <mergeCell ref="A28:E28"/>
    <mergeCell ref="A31:J31"/>
    <mergeCell ref="A34:E34"/>
    <mergeCell ref="A35:E35"/>
    <mergeCell ref="A36:E36"/>
    <mergeCell ref="A37:E37"/>
    <mergeCell ref="A19:E19"/>
    <mergeCell ref="A20:E20"/>
    <mergeCell ref="A22:E22"/>
    <mergeCell ref="A13:E13"/>
    <mergeCell ref="A14:E14"/>
    <mergeCell ref="A21:E21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7"/>
  <sheetViews>
    <sheetView topLeftCell="A44" workbookViewId="0">
      <selection activeCell="A11" sqref="A11:XFD13"/>
    </sheetView>
  </sheetViews>
  <sheetFormatPr defaultRowHeight="15" x14ac:dyDescent="0.25"/>
  <cols>
    <col min="1" max="1" width="7.42578125" bestFit="1" customWidth="1"/>
    <col min="2" max="2" width="7.5703125" customWidth="1"/>
    <col min="3" max="3" width="5.42578125" hidden="1" customWidth="1"/>
    <col min="4" max="7" width="25.28515625" customWidth="1"/>
    <col min="8" max="9" width="25.28515625" hidden="1" customWidth="1"/>
  </cols>
  <sheetData>
    <row r="1" spans="1:10" ht="42" customHeight="1" x14ac:dyDescent="0.25">
      <c r="A1" s="238" t="s">
        <v>176</v>
      </c>
      <c r="B1" s="238"/>
      <c r="C1" s="238"/>
      <c r="D1" s="238"/>
      <c r="E1" s="238"/>
      <c r="F1" s="238"/>
      <c r="G1" s="238"/>
      <c r="H1" s="240"/>
      <c r="I1" s="24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6"/>
      <c r="I2" s="6"/>
    </row>
    <row r="3" spans="1:10" ht="15.75" x14ac:dyDescent="0.25">
      <c r="A3" s="238" t="s">
        <v>177</v>
      </c>
      <c r="B3" s="239"/>
      <c r="C3" s="239"/>
      <c r="D3" s="239"/>
      <c r="E3" s="239"/>
      <c r="F3" s="239"/>
      <c r="G3" s="239"/>
      <c r="H3" s="239"/>
      <c r="I3" s="239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10" ht="25.5" x14ac:dyDescent="0.25">
      <c r="A6" s="21" t="s">
        <v>7</v>
      </c>
      <c r="B6" s="20" t="s">
        <v>8</v>
      </c>
      <c r="C6" s="20" t="s">
        <v>9</v>
      </c>
      <c r="D6" s="20" t="s">
        <v>6</v>
      </c>
      <c r="E6" s="21" t="s">
        <v>159</v>
      </c>
      <c r="F6" s="21" t="s">
        <v>247</v>
      </c>
      <c r="G6" s="21" t="s">
        <v>246</v>
      </c>
      <c r="H6" s="127" t="s">
        <v>163</v>
      </c>
      <c r="I6" s="127" t="s">
        <v>164</v>
      </c>
    </row>
    <row r="7" spans="1:10" x14ac:dyDescent="0.25">
      <c r="A7" s="187"/>
      <c r="B7" s="188"/>
      <c r="C7" s="188"/>
      <c r="D7" s="188" t="s">
        <v>174</v>
      </c>
      <c r="E7" s="189">
        <f>E8+E37+E43</f>
        <v>3150785</v>
      </c>
      <c r="F7" s="189">
        <f>F8+F37+F43</f>
        <v>0</v>
      </c>
      <c r="G7" s="189">
        <f>G8+G37+G43</f>
        <v>3150785</v>
      </c>
      <c r="H7" s="189">
        <f>H8+H37+H43</f>
        <v>2714798</v>
      </c>
      <c r="I7" s="189">
        <f>I8+I37+I43</f>
        <v>2806673</v>
      </c>
      <c r="J7" s="186"/>
    </row>
    <row r="8" spans="1:10" x14ac:dyDescent="0.25">
      <c r="A8" s="13">
        <v>6</v>
      </c>
      <c r="B8" s="13"/>
      <c r="C8" s="13"/>
      <c r="D8" s="13" t="s">
        <v>10</v>
      </c>
      <c r="E8" s="128">
        <f>E9+E14+E18+E21+E29+E33</f>
        <v>3148383</v>
      </c>
      <c r="F8" s="128">
        <f>F9+F14+F18+F21+F29+F33</f>
        <v>0</v>
      </c>
      <c r="G8" s="128">
        <f>G9+G14+G18+G21+G29+G33</f>
        <v>3148383</v>
      </c>
      <c r="H8" s="128">
        <f>H9+H14+H18+H21+H29+H33</f>
        <v>2714696</v>
      </c>
      <c r="I8" s="128">
        <f>I9+I14+I18+I21+I29+I33</f>
        <v>2806571</v>
      </c>
    </row>
    <row r="9" spans="1:10" s="186" customFormat="1" ht="38.25" x14ac:dyDescent="0.25">
      <c r="A9" s="13"/>
      <c r="B9" s="13">
        <v>63</v>
      </c>
      <c r="C9" s="13"/>
      <c r="D9" s="13" t="s">
        <v>31</v>
      </c>
      <c r="E9" s="44">
        <f>E11</f>
        <v>2741950</v>
      </c>
      <c r="F9" s="44">
        <f>F11</f>
        <v>0</v>
      </c>
      <c r="G9" s="44">
        <f>G11</f>
        <v>2741950</v>
      </c>
      <c r="H9" s="44">
        <v>2459500</v>
      </c>
      <c r="I9" s="44">
        <v>2551375</v>
      </c>
      <c r="J9"/>
    </row>
    <row r="10" spans="1:10" ht="15.75" hidden="1" customHeight="1" x14ac:dyDescent="0.25">
      <c r="A10" s="14"/>
      <c r="B10" s="14"/>
      <c r="C10" s="15">
        <v>43</v>
      </c>
      <c r="D10" s="15" t="s">
        <v>35</v>
      </c>
      <c r="E10" s="11"/>
      <c r="F10" s="11"/>
      <c r="G10" s="11"/>
      <c r="H10" s="11"/>
      <c r="I10" s="11"/>
      <c r="J10" s="39"/>
    </row>
    <row r="11" spans="1:10" ht="38.25" hidden="1" x14ac:dyDescent="0.25">
      <c r="A11" s="25"/>
      <c r="B11" s="25">
        <v>636</v>
      </c>
      <c r="C11" s="45"/>
      <c r="D11" s="111" t="s">
        <v>56</v>
      </c>
      <c r="E11" s="44">
        <f>E12+E13</f>
        <v>2741950</v>
      </c>
      <c r="F11" s="44">
        <f>F12+F13</f>
        <v>0</v>
      </c>
      <c r="G11" s="44">
        <f>G12+G13</f>
        <v>2741950</v>
      </c>
      <c r="H11" s="44"/>
      <c r="I11" s="44"/>
      <c r="J11" s="151"/>
    </row>
    <row r="12" spans="1:10" s="39" customFormat="1" ht="38.25" hidden="1" x14ac:dyDescent="0.2">
      <c r="A12" s="14"/>
      <c r="B12" s="14">
        <v>6361</v>
      </c>
      <c r="C12" s="15"/>
      <c r="D12" s="18" t="s">
        <v>57</v>
      </c>
      <c r="E12" s="11">
        <v>2393450</v>
      </c>
      <c r="F12" s="11">
        <f>G12-E12</f>
        <v>0</v>
      </c>
      <c r="G12" s="11">
        <v>2393450</v>
      </c>
      <c r="H12" s="11"/>
      <c r="I12" s="11"/>
    </row>
    <row r="13" spans="1:10" s="151" customFormat="1" ht="38.25" hidden="1" x14ac:dyDescent="0.2">
      <c r="A13" s="14"/>
      <c r="B13" s="14">
        <v>6362</v>
      </c>
      <c r="C13" s="15"/>
      <c r="D13" s="18" t="s">
        <v>58</v>
      </c>
      <c r="E13" s="11">
        <v>348500</v>
      </c>
      <c r="F13" s="11">
        <f>G13-E13</f>
        <v>0</v>
      </c>
      <c r="G13" s="11">
        <v>348500</v>
      </c>
      <c r="H13" s="11"/>
      <c r="I13" s="11"/>
      <c r="J13" s="39"/>
    </row>
    <row r="14" spans="1:10" s="39" customFormat="1" x14ac:dyDescent="0.25">
      <c r="A14" s="14"/>
      <c r="B14" s="25">
        <v>64</v>
      </c>
      <c r="C14" s="45"/>
      <c r="D14" s="45" t="s">
        <v>36</v>
      </c>
      <c r="E14" s="44">
        <f>E16</f>
        <v>15</v>
      </c>
      <c r="F14" s="44">
        <f>F16</f>
        <v>0</v>
      </c>
      <c r="G14" s="44">
        <f>G16</f>
        <v>15</v>
      </c>
      <c r="H14" s="44">
        <v>20</v>
      </c>
      <c r="I14" s="44">
        <v>20</v>
      </c>
      <c r="J14"/>
    </row>
    <row r="15" spans="1:10" s="39" customFormat="1" ht="25.5" hidden="1" x14ac:dyDescent="0.25">
      <c r="A15" s="14"/>
      <c r="B15" s="25"/>
      <c r="C15" s="15">
        <v>12</v>
      </c>
      <c r="D15" s="38" t="s">
        <v>37</v>
      </c>
      <c r="E15" s="11"/>
      <c r="F15" s="11"/>
      <c r="G15" s="11"/>
      <c r="H15" s="11"/>
      <c r="I15" s="11"/>
      <c r="J15"/>
    </row>
    <row r="16" spans="1:10" ht="25.5" hidden="1" x14ac:dyDescent="0.25">
      <c r="A16" s="14"/>
      <c r="B16" s="25">
        <v>641</v>
      </c>
      <c r="C16" s="15"/>
      <c r="D16" s="46" t="s">
        <v>142</v>
      </c>
      <c r="E16" s="44">
        <f>E17</f>
        <v>15</v>
      </c>
      <c r="F16" s="44">
        <f>F17</f>
        <v>0</v>
      </c>
      <c r="G16" s="44">
        <f>G17</f>
        <v>15</v>
      </c>
      <c r="H16" s="44"/>
      <c r="I16" s="44"/>
    </row>
    <row r="17" spans="1:10" ht="38.25" hidden="1" x14ac:dyDescent="0.25">
      <c r="A17" s="14"/>
      <c r="B17" s="14">
        <v>6413</v>
      </c>
      <c r="C17" s="15"/>
      <c r="D17" s="38" t="s">
        <v>143</v>
      </c>
      <c r="E17" s="11">
        <v>15</v>
      </c>
      <c r="F17" s="11">
        <f>G17-E17</f>
        <v>0</v>
      </c>
      <c r="G17" s="11">
        <v>15</v>
      </c>
      <c r="H17" s="11"/>
      <c r="I17" s="11"/>
    </row>
    <row r="18" spans="1:10" ht="51" x14ac:dyDescent="0.25">
      <c r="A18" s="14"/>
      <c r="B18" s="25">
        <v>65</v>
      </c>
      <c r="C18" s="45"/>
      <c r="D18" s="46" t="s">
        <v>38</v>
      </c>
      <c r="E18" s="44">
        <f t="shared" ref="E18:G19" si="0">E19</f>
        <v>20913</v>
      </c>
      <c r="F18" s="44">
        <f t="shared" si="0"/>
        <v>0</v>
      </c>
      <c r="G18" s="44">
        <f t="shared" si="0"/>
        <v>20913</v>
      </c>
      <c r="H18" s="44">
        <v>30100</v>
      </c>
      <c r="I18" s="44">
        <v>30100</v>
      </c>
    </row>
    <row r="19" spans="1:10" ht="25.5" hidden="1" x14ac:dyDescent="0.25">
      <c r="A19" s="25"/>
      <c r="B19" s="25">
        <v>652</v>
      </c>
      <c r="C19" s="45"/>
      <c r="D19" s="46" t="s">
        <v>59</v>
      </c>
      <c r="E19" s="44">
        <f t="shared" si="0"/>
        <v>20913</v>
      </c>
      <c r="F19" s="44">
        <f t="shared" si="0"/>
        <v>0</v>
      </c>
      <c r="G19" s="44">
        <f t="shared" si="0"/>
        <v>20913</v>
      </c>
      <c r="H19" s="44"/>
      <c r="I19" s="44"/>
      <c r="J19" s="147"/>
    </row>
    <row r="20" spans="1:10" hidden="1" x14ac:dyDescent="0.25">
      <c r="A20" s="14"/>
      <c r="B20" s="14">
        <v>6526</v>
      </c>
      <c r="C20" s="15"/>
      <c r="D20" s="38" t="s">
        <v>60</v>
      </c>
      <c r="E20" s="11">
        <v>20913</v>
      </c>
      <c r="F20" s="11">
        <f>G20-E20</f>
        <v>0</v>
      </c>
      <c r="G20" s="11">
        <v>20913</v>
      </c>
      <c r="H20" s="11"/>
      <c r="I20" s="11"/>
    </row>
    <row r="21" spans="1:10" s="147" customFormat="1" ht="51" x14ac:dyDescent="0.25">
      <c r="A21" s="14"/>
      <c r="B21" s="25">
        <v>66</v>
      </c>
      <c r="C21" s="25"/>
      <c r="D21" s="47" t="s">
        <v>39</v>
      </c>
      <c r="E21" s="44">
        <f>E24+E26</f>
        <v>6319</v>
      </c>
      <c r="F21" s="128">
        <f>F24+F26</f>
        <v>0</v>
      </c>
      <c r="G21" s="44">
        <f>G24+G26</f>
        <v>6319</v>
      </c>
      <c r="H21" s="44">
        <v>9500</v>
      </c>
      <c r="I21" s="44">
        <v>9500</v>
      </c>
      <c r="J21"/>
    </row>
    <row r="22" spans="1:10" hidden="1" x14ac:dyDescent="0.25">
      <c r="A22" s="14"/>
      <c r="B22" s="25"/>
      <c r="C22" s="15">
        <v>22</v>
      </c>
      <c r="D22" s="38" t="s">
        <v>40</v>
      </c>
      <c r="E22" s="11"/>
      <c r="F22" s="11"/>
      <c r="G22" s="11"/>
      <c r="H22" s="11"/>
      <c r="I22" s="11"/>
    </row>
    <row r="23" spans="1:10" hidden="1" x14ac:dyDescent="0.25">
      <c r="A23" s="14"/>
      <c r="B23" s="25"/>
      <c r="C23" s="15">
        <v>52</v>
      </c>
      <c r="D23" s="38" t="s">
        <v>41</v>
      </c>
      <c r="E23" s="11"/>
      <c r="F23" s="11"/>
      <c r="G23" s="11"/>
      <c r="H23" s="11"/>
      <c r="I23" s="11"/>
    </row>
    <row r="24" spans="1:10" ht="38.25" hidden="1" x14ac:dyDescent="0.25">
      <c r="A24" s="25"/>
      <c r="B24" s="25">
        <v>661</v>
      </c>
      <c r="C24" s="45"/>
      <c r="D24" s="46" t="s">
        <v>61</v>
      </c>
      <c r="E24" s="44">
        <f>E25</f>
        <v>5000</v>
      </c>
      <c r="F24" s="44">
        <f>F25</f>
        <v>0</v>
      </c>
      <c r="G24" s="44">
        <f>G25</f>
        <v>5000</v>
      </c>
      <c r="H24" s="44"/>
      <c r="I24" s="44"/>
      <c r="J24" s="147"/>
    </row>
    <row r="25" spans="1:10" hidden="1" x14ac:dyDescent="0.25">
      <c r="A25" s="14"/>
      <c r="B25" s="14">
        <v>6615</v>
      </c>
      <c r="C25" s="15"/>
      <c r="D25" s="38" t="s">
        <v>62</v>
      </c>
      <c r="E25" s="11">
        <v>5000</v>
      </c>
      <c r="F25" s="11">
        <f>G25-E25</f>
        <v>0</v>
      </c>
      <c r="G25" s="11">
        <v>5000</v>
      </c>
      <c r="H25" s="11"/>
      <c r="I25" s="11"/>
    </row>
    <row r="26" spans="1:10" s="147" customFormat="1" ht="38.25" hidden="1" x14ac:dyDescent="0.25">
      <c r="A26" s="25"/>
      <c r="B26" s="25">
        <v>663</v>
      </c>
      <c r="C26" s="45"/>
      <c r="D26" s="46" t="s">
        <v>63</v>
      </c>
      <c r="E26" s="44">
        <f>E27+E28</f>
        <v>1319</v>
      </c>
      <c r="F26" s="44">
        <f>F27+F28</f>
        <v>0</v>
      </c>
      <c r="G26" s="44">
        <f>G27+G28</f>
        <v>1319</v>
      </c>
      <c r="H26" s="44"/>
      <c r="I26" s="44"/>
    </row>
    <row r="27" spans="1:10" hidden="1" x14ac:dyDescent="0.25">
      <c r="A27" s="14"/>
      <c r="B27" s="14">
        <v>6631</v>
      </c>
      <c r="C27" s="15"/>
      <c r="D27" s="38" t="s">
        <v>64</v>
      </c>
      <c r="E27" s="11">
        <v>1319</v>
      </c>
      <c r="F27" s="11">
        <f>G27-E27</f>
        <v>0</v>
      </c>
      <c r="G27" s="11">
        <v>1319</v>
      </c>
      <c r="H27" s="11"/>
      <c r="I27" s="11"/>
    </row>
    <row r="28" spans="1:10" s="147" customFormat="1" hidden="1" x14ac:dyDescent="0.25">
      <c r="A28" s="14"/>
      <c r="B28" s="14">
        <v>6632</v>
      </c>
      <c r="C28" s="15"/>
      <c r="D28" s="38" t="s">
        <v>65</v>
      </c>
      <c r="E28" s="11"/>
      <c r="F28" s="11"/>
      <c r="G28" s="11"/>
      <c r="H28" s="11"/>
      <c r="I28" s="11"/>
      <c r="J28"/>
    </row>
    <row r="29" spans="1:10" ht="51" x14ac:dyDescent="0.25">
      <c r="A29" s="14"/>
      <c r="B29" s="25">
        <v>67</v>
      </c>
      <c r="C29" s="45"/>
      <c r="D29" s="13" t="s">
        <v>32</v>
      </c>
      <c r="E29" s="128">
        <f t="shared" ref="E29:G29" si="1">E30</f>
        <v>379186</v>
      </c>
      <c r="F29" s="128">
        <f t="shared" si="1"/>
        <v>0</v>
      </c>
      <c r="G29" s="128">
        <f t="shared" si="1"/>
        <v>379186</v>
      </c>
      <c r="H29" s="44">
        <v>215576</v>
      </c>
      <c r="I29" s="44">
        <v>215576</v>
      </c>
    </row>
    <row r="30" spans="1:10" ht="38.25" hidden="1" x14ac:dyDescent="0.25">
      <c r="A30" s="25"/>
      <c r="B30" s="25">
        <v>671</v>
      </c>
      <c r="C30" s="45"/>
      <c r="D30" s="111" t="s">
        <v>66</v>
      </c>
      <c r="E30" s="44">
        <f>E31+E32</f>
        <v>379186</v>
      </c>
      <c r="F30" s="44">
        <f>F31+F32</f>
        <v>0</v>
      </c>
      <c r="G30" s="44">
        <f>G31+G32</f>
        <v>379186</v>
      </c>
      <c r="H30" s="44"/>
      <c r="I30" s="44"/>
      <c r="J30" s="147"/>
    </row>
    <row r="31" spans="1:10" ht="38.25" hidden="1" x14ac:dyDescent="0.25">
      <c r="A31" s="14"/>
      <c r="B31" s="14">
        <v>6711</v>
      </c>
      <c r="C31" s="15"/>
      <c r="D31" s="18" t="s">
        <v>156</v>
      </c>
      <c r="E31" s="11">
        <v>233571</v>
      </c>
      <c r="F31" s="11">
        <f t="shared" ref="F31:F32" si="2">G31-E31</f>
        <v>3312.5</v>
      </c>
      <c r="G31" s="11">
        <v>236883.5</v>
      </c>
      <c r="H31" s="11"/>
      <c r="I31" s="11"/>
    </row>
    <row r="32" spans="1:10" s="147" customFormat="1" ht="51" hidden="1" x14ac:dyDescent="0.25">
      <c r="A32" s="14"/>
      <c r="B32" s="14">
        <v>6712</v>
      </c>
      <c r="C32" s="15"/>
      <c r="D32" s="18" t="s">
        <v>67</v>
      </c>
      <c r="E32" s="11">
        <v>145615</v>
      </c>
      <c r="F32" s="11">
        <f t="shared" si="2"/>
        <v>-3312.5</v>
      </c>
      <c r="G32" s="11">
        <v>142302.5</v>
      </c>
      <c r="H32" s="11"/>
      <c r="I32" s="11"/>
      <c r="J32"/>
    </row>
    <row r="33" spans="1:9" ht="25.5" hidden="1" x14ac:dyDescent="0.25">
      <c r="A33" s="25"/>
      <c r="B33" s="25">
        <v>68</v>
      </c>
      <c r="C33" s="45"/>
      <c r="D33" s="111" t="s">
        <v>165</v>
      </c>
      <c r="E33" s="129">
        <f t="shared" ref="E33:I34" si="3">E34</f>
        <v>0</v>
      </c>
      <c r="F33" s="129">
        <f t="shared" si="3"/>
        <v>0</v>
      </c>
      <c r="G33" s="129">
        <f t="shared" si="3"/>
        <v>0</v>
      </c>
      <c r="H33" s="129">
        <f t="shared" si="3"/>
        <v>0</v>
      </c>
      <c r="I33" s="129">
        <f t="shared" si="3"/>
        <v>0</v>
      </c>
    </row>
    <row r="34" spans="1:9" s="147" customFormat="1" hidden="1" x14ac:dyDescent="0.25">
      <c r="A34" s="25"/>
      <c r="B34" s="25">
        <v>683</v>
      </c>
      <c r="C34" s="45"/>
      <c r="D34" s="111" t="s">
        <v>166</v>
      </c>
      <c r="E34" s="131">
        <f t="shared" si="3"/>
        <v>0</v>
      </c>
      <c r="F34" s="131">
        <f t="shared" si="3"/>
        <v>0</v>
      </c>
      <c r="G34" s="131">
        <f t="shared" si="3"/>
        <v>0</v>
      </c>
      <c r="H34" s="131">
        <f t="shared" si="3"/>
        <v>0</v>
      </c>
      <c r="I34" s="131">
        <f t="shared" si="3"/>
        <v>0</v>
      </c>
    </row>
    <row r="35" spans="1:9" hidden="1" x14ac:dyDescent="0.25">
      <c r="A35" s="14"/>
      <c r="B35" s="14">
        <v>6831</v>
      </c>
      <c r="C35" s="15"/>
      <c r="D35" s="18" t="s">
        <v>166</v>
      </c>
      <c r="E35" s="11"/>
      <c r="F35" s="11">
        <f>G35-E35</f>
        <v>0</v>
      </c>
      <c r="G35" s="11"/>
      <c r="H35" s="11"/>
      <c r="I35" s="11"/>
    </row>
    <row r="36" spans="1:9" x14ac:dyDescent="0.25">
      <c r="A36" s="14"/>
      <c r="B36" s="14"/>
      <c r="C36" s="15"/>
      <c r="D36" s="18"/>
      <c r="E36" s="129"/>
      <c r="F36" s="11"/>
      <c r="G36" s="11"/>
      <c r="H36" s="11"/>
      <c r="I36" s="11"/>
    </row>
    <row r="37" spans="1:9" ht="25.5" x14ac:dyDescent="0.25">
      <c r="A37" s="16">
        <v>7</v>
      </c>
      <c r="B37" s="16"/>
      <c r="C37" s="16"/>
      <c r="D37" s="23" t="s">
        <v>11</v>
      </c>
      <c r="E37" s="44">
        <f t="shared" ref="E37:I37" si="4">E38</f>
        <v>102</v>
      </c>
      <c r="F37" s="44">
        <f>F38</f>
        <v>0</v>
      </c>
      <c r="G37" s="44">
        <f t="shared" si="4"/>
        <v>102</v>
      </c>
      <c r="H37" s="44">
        <f t="shared" si="4"/>
        <v>102</v>
      </c>
      <c r="I37" s="44">
        <f t="shared" si="4"/>
        <v>102</v>
      </c>
    </row>
    <row r="38" spans="1:9" ht="38.25" x14ac:dyDescent="0.25">
      <c r="A38" s="17"/>
      <c r="B38" s="13">
        <v>72</v>
      </c>
      <c r="C38" s="13"/>
      <c r="D38" s="23" t="s">
        <v>30</v>
      </c>
      <c r="E38" s="44">
        <f t="shared" ref="E38" si="5">E40</f>
        <v>102</v>
      </c>
      <c r="F38" s="44">
        <f t="shared" ref="F38:G38" si="6">F40</f>
        <v>0</v>
      </c>
      <c r="G38" s="44">
        <f t="shared" si="6"/>
        <v>102</v>
      </c>
      <c r="H38" s="44">
        <v>102</v>
      </c>
      <c r="I38" s="48">
        <v>102</v>
      </c>
    </row>
    <row r="39" spans="1:9" ht="38.25" hidden="1" x14ac:dyDescent="0.25">
      <c r="A39" s="17"/>
      <c r="B39" s="17"/>
      <c r="C39" s="15">
        <v>62</v>
      </c>
      <c r="D39" s="18" t="s">
        <v>42</v>
      </c>
      <c r="E39" s="11"/>
      <c r="F39" s="11"/>
      <c r="G39" s="11"/>
      <c r="H39" s="11"/>
      <c r="I39" s="12"/>
    </row>
    <row r="40" spans="1:9" ht="25.5" hidden="1" x14ac:dyDescent="0.25">
      <c r="A40" s="13"/>
      <c r="B40" s="13">
        <v>721</v>
      </c>
      <c r="C40" s="45"/>
      <c r="D40" s="111" t="s">
        <v>68</v>
      </c>
      <c r="E40" s="44">
        <f>E41</f>
        <v>102</v>
      </c>
      <c r="F40" s="44">
        <f>F41</f>
        <v>0</v>
      </c>
      <c r="G40" s="44">
        <f>G41</f>
        <v>102</v>
      </c>
      <c r="H40" s="44"/>
      <c r="I40" s="48"/>
    </row>
    <row r="41" spans="1:9" hidden="1" x14ac:dyDescent="0.25">
      <c r="A41" s="17"/>
      <c r="B41" s="17">
        <v>7211</v>
      </c>
      <c r="C41" s="15"/>
      <c r="D41" s="18" t="s">
        <v>69</v>
      </c>
      <c r="E41" s="11">
        <v>102</v>
      </c>
      <c r="F41" s="11">
        <f>G41-E41</f>
        <v>0</v>
      </c>
      <c r="G41" s="11">
        <v>102</v>
      </c>
      <c r="H41" s="11"/>
      <c r="I41" s="12"/>
    </row>
    <row r="42" spans="1:9" x14ac:dyDescent="0.25">
      <c r="A42" s="17"/>
      <c r="B42" s="17"/>
      <c r="C42" s="15"/>
      <c r="D42" s="18"/>
      <c r="E42" s="11"/>
      <c r="F42" s="11"/>
      <c r="G42" s="11"/>
      <c r="H42" s="11"/>
      <c r="I42" s="12"/>
    </row>
    <row r="43" spans="1:9" x14ac:dyDescent="0.25">
      <c r="A43" s="16">
        <v>9</v>
      </c>
      <c r="B43" s="16"/>
      <c r="C43" s="16"/>
      <c r="D43" s="23" t="s">
        <v>152</v>
      </c>
      <c r="E43" s="44">
        <f t="shared" ref="E43:I44" si="7">E44</f>
        <v>2300</v>
      </c>
      <c r="F43" s="44">
        <f t="shared" si="7"/>
        <v>0</v>
      </c>
      <c r="G43" s="44">
        <f t="shared" si="7"/>
        <v>2300</v>
      </c>
      <c r="H43" s="44">
        <f t="shared" si="7"/>
        <v>0</v>
      </c>
      <c r="I43" s="44">
        <f t="shared" si="7"/>
        <v>0</v>
      </c>
    </row>
    <row r="44" spans="1:9" x14ac:dyDescent="0.25">
      <c r="A44" s="17"/>
      <c r="B44" s="13">
        <v>92</v>
      </c>
      <c r="C44" s="13"/>
      <c r="D44" s="23" t="s">
        <v>153</v>
      </c>
      <c r="E44" s="44">
        <f t="shared" si="7"/>
        <v>2300</v>
      </c>
      <c r="F44" s="44">
        <f t="shared" si="7"/>
        <v>0</v>
      </c>
      <c r="G44" s="44">
        <f t="shared" si="7"/>
        <v>2300</v>
      </c>
      <c r="H44" s="44">
        <f t="shared" si="7"/>
        <v>0</v>
      </c>
      <c r="I44" s="44">
        <f t="shared" si="7"/>
        <v>0</v>
      </c>
    </row>
    <row r="45" spans="1:9" hidden="1" x14ac:dyDescent="0.25">
      <c r="A45" s="13"/>
      <c r="B45" s="13">
        <v>922</v>
      </c>
      <c r="C45" s="45"/>
      <c r="D45" s="111" t="s">
        <v>154</v>
      </c>
      <c r="E45" s="44">
        <f>SUM(E46:E46)</f>
        <v>2300</v>
      </c>
      <c r="F45" s="44">
        <f>SUM(F46:F46)</f>
        <v>0</v>
      </c>
      <c r="G45" s="44">
        <f>SUM(G46:G46)</f>
        <v>2300</v>
      </c>
      <c r="H45" s="11">
        <f>SUM(H46:H46)</f>
        <v>0</v>
      </c>
      <c r="I45" s="11">
        <f>SUM(I46:I46)</f>
        <v>0</v>
      </c>
    </row>
    <row r="46" spans="1:9" hidden="1" x14ac:dyDescent="0.25">
      <c r="A46" s="17"/>
      <c r="B46" s="17">
        <v>9221</v>
      </c>
      <c r="C46" s="15"/>
      <c r="D46" s="18" t="s">
        <v>250</v>
      </c>
      <c r="E46" s="11">
        <v>2300</v>
      </c>
      <c r="F46" s="11">
        <f>G46-E46</f>
        <v>0</v>
      </c>
      <c r="G46" s="11">
        <v>2300</v>
      </c>
      <c r="H46" s="11"/>
      <c r="I46" s="12"/>
    </row>
    <row r="47" spans="1:9" ht="18" x14ac:dyDescent="0.25">
      <c r="A47" s="5"/>
      <c r="B47" s="5"/>
      <c r="C47" s="5"/>
      <c r="D47" s="5"/>
      <c r="E47" s="5"/>
      <c r="F47" s="5"/>
      <c r="G47" s="5"/>
      <c r="H47" s="6"/>
      <c r="I47" s="6"/>
    </row>
    <row r="48" spans="1:9" ht="25.5" x14ac:dyDescent="0.25">
      <c r="A48" s="21" t="s">
        <v>7</v>
      </c>
      <c r="B48" s="20" t="s">
        <v>8</v>
      </c>
      <c r="C48" s="20" t="s">
        <v>9</v>
      </c>
      <c r="D48" s="20" t="s">
        <v>12</v>
      </c>
      <c r="E48" s="21" t="s">
        <v>159</v>
      </c>
      <c r="F48" s="21" t="s">
        <v>247</v>
      </c>
      <c r="G48" s="21" t="s">
        <v>246</v>
      </c>
      <c r="H48" s="127" t="s">
        <v>163</v>
      </c>
      <c r="I48" s="127" t="s">
        <v>164</v>
      </c>
    </row>
    <row r="49" spans="1:10" x14ac:dyDescent="0.25">
      <c r="A49" s="187"/>
      <c r="B49" s="188"/>
      <c r="C49" s="188"/>
      <c r="D49" s="188" t="s">
        <v>248</v>
      </c>
      <c r="E49" s="232">
        <f>E50+E119</f>
        <v>3150785</v>
      </c>
      <c r="F49" s="232">
        <f>F50+F119</f>
        <v>0</v>
      </c>
      <c r="G49" s="232">
        <f>G50+G119</f>
        <v>3150785</v>
      </c>
      <c r="H49" s="189">
        <f>H50+H119-H145</f>
        <v>2714798</v>
      </c>
      <c r="I49" s="189">
        <f>I50+I119-I145</f>
        <v>2806673</v>
      </c>
      <c r="J49" s="186"/>
    </row>
    <row r="50" spans="1:10" x14ac:dyDescent="0.25">
      <c r="A50" s="13">
        <v>3</v>
      </c>
      <c r="B50" s="13"/>
      <c r="C50" s="13"/>
      <c r="D50" s="13" t="s">
        <v>13</v>
      </c>
      <c r="E50" s="43">
        <f>SUM(E51+E64+E102+E109+E115)</f>
        <v>2653645</v>
      </c>
      <c r="F50" s="131">
        <f>SUM(F51+F64+F102+F109+F115)</f>
        <v>543.5</v>
      </c>
      <c r="G50" s="131">
        <f>SUM(G51+G64+G102+G109+G115)</f>
        <v>2654188.5</v>
      </c>
      <c r="H50" s="43">
        <f>SUM(H51+H64+H102+H109+H115)</f>
        <v>2689698</v>
      </c>
      <c r="I50" s="43">
        <f>SUM(I51+I64+I102+I109+I115)</f>
        <v>2781573</v>
      </c>
    </row>
    <row r="51" spans="1:10" s="186" customFormat="1" x14ac:dyDescent="0.25">
      <c r="A51" s="13"/>
      <c r="B51" s="13">
        <v>31</v>
      </c>
      <c r="C51" s="13"/>
      <c r="D51" s="13" t="s">
        <v>14</v>
      </c>
      <c r="E51" s="43">
        <f t="shared" ref="E51" si="8">E55+E59+E61</f>
        <v>2175763</v>
      </c>
      <c r="F51" s="43">
        <f t="shared" ref="F51:G51" si="9">F55+F59+F61</f>
        <v>0</v>
      </c>
      <c r="G51" s="43">
        <f t="shared" si="9"/>
        <v>2175763</v>
      </c>
      <c r="H51" s="43">
        <v>2240330</v>
      </c>
      <c r="I51" s="43">
        <v>2332205</v>
      </c>
      <c r="J51" s="147"/>
    </row>
    <row r="52" spans="1:10" ht="15.75" hidden="1" customHeight="1" x14ac:dyDescent="0.25">
      <c r="A52" s="13"/>
      <c r="B52" s="17"/>
      <c r="C52" s="15">
        <v>11</v>
      </c>
      <c r="D52" s="18" t="s">
        <v>118</v>
      </c>
      <c r="E52" s="11"/>
      <c r="F52" s="11"/>
      <c r="G52" s="11"/>
      <c r="H52" s="11"/>
      <c r="I52" s="11"/>
    </row>
    <row r="53" spans="1:10" s="147" customFormat="1" ht="15.75" hidden="1" customHeight="1" x14ac:dyDescent="0.25">
      <c r="A53" s="13"/>
      <c r="B53" s="17"/>
      <c r="C53" s="15">
        <v>22</v>
      </c>
      <c r="D53" s="15" t="s">
        <v>27</v>
      </c>
      <c r="E53" s="11"/>
      <c r="F53" s="11"/>
      <c r="G53" s="11"/>
      <c r="H53" s="11"/>
      <c r="I53" s="11"/>
      <c r="J53"/>
    </row>
    <row r="54" spans="1:10" ht="23.25" hidden="1" customHeight="1" x14ac:dyDescent="0.25">
      <c r="A54" s="13"/>
      <c r="B54" s="17"/>
      <c r="C54" s="15">
        <v>43</v>
      </c>
      <c r="D54" s="15" t="s">
        <v>35</v>
      </c>
      <c r="E54" s="10"/>
      <c r="F54" s="11"/>
      <c r="G54" s="10"/>
      <c r="H54" s="11"/>
      <c r="I54" s="11"/>
    </row>
    <row r="55" spans="1:10" ht="15.75" hidden="1" customHeight="1" x14ac:dyDescent="0.25">
      <c r="A55" s="13"/>
      <c r="B55" s="13">
        <v>311</v>
      </c>
      <c r="C55" s="13"/>
      <c r="D55" s="103" t="s">
        <v>111</v>
      </c>
      <c r="E55" s="43">
        <f>SUM(E56:E58)</f>
        <v>1815000</v>
      </c>
      <c r="F55" s="43">
        <f>SUM(F56:F58)</f>
        <v>0</v>
      </c>
      <c r="G55" s="43">
        <f>SUM(G56:G58)</f>
        <v>1815000</v>
      </c>
      <c r="H55" s="44"/>
      <c r="I55" s="44"/>
      <c r="J55" s="147"/>
    </row>
    <row r="56" spans="1:10" ht="15.75" hidden="1" customHeight="1" x14ac:dyDescent="0.25">
      <c r="A56" s="14"/>
      <c r="B56" s="14">
        <v>3111</v>
      </c>
      <c r="C56" s="15"/>
      <c r="D56" s="15" t="s">
        <v>72</v>
      </c>
      <c r="E56" s="11">
        <v>1750000</v>
      </c>
      <c r="F56" s="11">
        <f t="shared" ref="F56:F58" si="10">G56-E56</f>
        <v>0</v>
      </c>
      <c r="G56" s="11">
        <v>1750000</v>
      </c>
      <c r="H56" s="11"/>
      <c r="I56" s="11"/>
    </row>
    <row r="57" spans="1:10" s="147" customFormat="1" ht="15.75" hidden="1" customHeight="1" x14ac:dyDescent="0.25">
      <c r="A57" s="14"/>
      <c r="B57" s="14">
        <v>3113</v>
      </c>
      <c r="C57" s="15"/>
      <c r="D57" s="15" t="s">
        <v>73</v>
      </c>
      <c r="E57" s="11">
        <v>50000</v>
      </c>
      <c r="F57" s="11">
        <f t="shared" si="10"/>
        <v>0</v>
      </c>
      <c r="G57" s="11">
        <v>50000</v>
      </c>
      <c r="H57" s="11"/>
      <c r="I57" s="11"/>
      <c r="J57"/>
    </row>
    <row r="58" spans="1:10" hidden="1" x14ac:dyDescent="0.25">
      <c r="A58" s="14"/>
      <c r="B58" s="14">
        <v>3114</v>
      </c>
      <c r="C58" s="15"/>
      <c r="D58" s="15" t="s">
        <v>74</v>
      </c>
      <c r="E58" s="11">
        <v>15000</v>
      </c>
      <c r="F58" s="11">
        <f t="shared" si="10"/>
        <v>0</v>
      </c>
      <c r="G58" s="11">
        <v>15000</v>
      </c>
      <c r="H58" s="11"/>
      <c r="I58" s="11"/>
    </row>
    <row r="59" spans="1:10" hidden="1" x14ac:dyDescent="0.25">
      <c r="A59" s="25"/>
      <c r="B59" s="25">
        <v>312</v>
      </c>
      <c r="C59" s="45"/>
      <c r="D59" s="45" t="s">
        <v>75</v>
      </c>
      <c r="E59" s="43">
        <f t="shared" ref="E59:G59" si="11">E60</f>
        <v>75763</v>
      </c>
      <c r="F59" s="43">
        <f t="shared" si="11"/>
        <v>0</v>
      </c>
      <c r="G59" s="43">
        <f t="shared" si="11"/>
        <v>75763</v>
      </c>
      <c r="H59" s="44"/>
      <c r="I59" s="44"/>
      <c r="J59" s="147"/>
    </row>
    <row r="60" spans="1:10" hidden="1" x14ac:dyDescent="0.25">
      <c r="A60" s="14"/>
      <c r="B60" s="14">
        <v>3121</v>
      </c>
      <c r="C60" s="15"/>
      <c r="D60" s="15" t="s">
        <v>75</v>
      </c>
      <c r="E60" s="11">
        <v>75763</v>
      </c>
      <c r="F60" s="11">
        <f>G60-E60</f>
        <v>0</v>
      </c>
      <c r="G60" s="11">
        <v>75763</v>
      </c>
      <c r="H60" s="11"/>
      <c r="I60" s="11"/>
    </row>
    <row r="61" spans="1:10" s="147" customFormat="1" hidden="1" x14ac:dyDescent="0.25">
      <c r="A61" s="25"/>
      <c r="B61" s="25">
        <v>313</v>
      </c>
      <c r="C61" s="45"/>
      <c r="D61" s="45" t="s">
        <v>76</v>
      </c>
      <c r="E61" s="43">
        <f t="shared" ref="E61" si="12">E62+E63</f>
        <v>285000</v>
      </c>
      <c r="F61" s="43">
        <f t="shared" ref="F61:G61" si="13">F62+F63</f>
        <v>0</v>
      </c>
      <c r="G61" s="43">
        <f t="shared" si="13"/>
        <v>285000</v>
      </c>
      <c r="H61" s="44"/>
      <c r="I61" s="44"/>
    </row>
    <row r="62" spans="1:10" ht="25.5" hidden="1" x14ac:dyDescent="0.25">
      <c r="A62" s="14"/>
      <c r="B62" s="14">
        <v>3132</v>
      </c>
      <c r="C62" s="15"/>
      <c r="D62" s="18" t="s">
        <v>77</v>
      </c>
      <c r="E62" s="11">
        <v>285000</v>
      </c>
      <c r="F62" s="11">
        <f>G62-E62</f>
        <v>0</v>
      </c>
      <c r="G62" s="11">
        <v>285000</v>
      </c>
      <c r="H62" s="11"/>
      <c r="I62" s="11"/>
    </row>
    <row r="63" spans="1:10" s="147" customFormat="1" ht="38.25" hidden="1" x14ac:dyDescent="0.25">
      <c r="A63" s="14"/>
      <c r="B63" s="14">
        <v>3133</v>
      </c>
      <c r="C63" s="15"/>
      <c r="D63" s="18" t="s">
        <v>150</v>
      </c>
      <c r="E63" s="11"/>
      <c r="F63" s="11"/>
      <c r="G63" s="11"/>
      <c r="H63" s="11"/>
      <c r="I63" s="11"/>
      <c r="J63"/>
    </row>
    <row r="64" spans="1:10" x14ac:dyDescent="0.25">
      <c r="A64" s="25"/>
      <c r="B64" s="25">
        <v>32</v>
      </c>
      <c r="C64" s="45"/>
      <c r="D64" s="25" t="s">
        <v>24</v>
      </c>
      <c r="E64" s="131">
        <f>E73+E78+E85+E95</f>
        <v>412944</v>
      </c>
      <c r="F64" s="131">
        <f t="shared" ref="F64" si="14">F73+F78+F85+F95</f>
        <v>542.5</v>
      </c>
      <c r="G64" s="131">
        <f>G73+G78+G85+G95</f>
        <v>413486.5</v>
      </c>
      <c r="H64" s="43">
        <v>378248</v>
      </c>
      <c r="I64" s="43">
        <v>378248</v>
      </c>
      <c r="J64" s="147"/>
    </row>
    <row r="65" spans="1:10" ht="25.5" hidden="1" x14ac:dyDescent="0.25">
      <c r="A65" s="14"/>
      <c r="B65" s="14"/>
      <c r="C65" s="15">
        <v>31</v>
      </c>
      <c r="D65" s="18" t="s">
        <v>116</v>
      </c>
      <c r="E65" s="11"/>
      <c r="F65" s="11"/>
      <c r="G65" s="11"/>
      <c r="H65" s="11"/>
      <c r="I65" s="11"/>
    </row>
    <row r="66" spans="1:10" s="147" customFormat="1" ht="25.5" hidden="1" x14ac:dyDescent="0.25">
      <c r="A66" s="14"/>
      <c r="B66" s="14"/>
      <c r="C66" s="15">
        <v>11</v>
      </c>
      <c r="D66" s="18" t="s">
        <v>118</v>
      </c>
      <c r="E66" s="11"/>
      <c r="F66" s="11"/>
      <c r="G66" s="11"/>
      <c r="H66" s="11"/>
      <c r="I66" s="11"/>
      <c r="J66"/>
    </row>
    <row r="67" spans="1:10" hidden="1" x14ac:dyDescent="0.25">
      <c r="A67" s="14"/>
      <c r="B67" s="14"/>
      <c r="C67" s="15">
        <v>22</v>
      </c>
      <c r="D67" s="15" t="s">
        <v>27</v>
      </c>
      <c r="E67" s="11"/>
      <c r="F67" s="11"/>
      <c r="G67" s="11"/>
      <c r="H67" s="11"/>
      <c r="I67" s="11"/>
    </row>
    <row r="68" spans="1:10" hidden="1" x14ac:dyDescent="0.25">
      <c r="A68" s="14"/>
      <c r="B68" s="14"/>
      <c r="C68" s="15">
        <v>37</v>
      </c>
      <c r="D68" s="15" t="s">
        <v>49</v>
      </c>
      <c r="E68" s="11"/>
      <c r="F68" s="11"/>
      <c r="G68" s="11"/>
      <c r="H68" s="11"/>
      <c r="I68" s="11"/>
    </row>
    <row r="69" spans="1:10" hidden="1" x14ac:dyDescent="0.25">
      <c r="A69" s="14"/>
      <c r="B69" s="14"/>
      <c r="C69" s="15">
        <v>43</v>
      </c>
      <c r="D69" s="15" t="s">
        <v>35</v>
      </c>
      <c r="E69" s="11"/>
      <c r="F69" s="11"/>
      <c r="G69" s="11"/>
      <c r="H69" s="11"/>
      <c r="I69" s="11"/>
    </row>
    <row r="70" spans="1:10" hidden="1" x14ac:dyDescent="0.25">
      <c r="A70" s="14"/>
      <c r="B70" s="14"/>
      <c r="C70" s="15">
        <v>52</v>
      </c>
      <c r="D70" s="15" t="s">
        <v>50</v>
      </c>
      <c r="E70" s="11"/>
      <c r="F70" s="11"/>
      <c r="G70" s="11"/>
      <c r="H70" s="11"/>
      <c r="I70" s="11"/>
    </row>
    <row r="71" spans="1:10" ht="51" hidden="1" x14ac:dyDescent="0.25">
      <c r="A71" s="14"/>
      <c r="B71" s="14"/>
      <c r="C71" s="15">
        <v>62</v>
      </c>
      <c r="D71" s="18" t="s">
        <v>52</v>
      </c>
      <c r="E71" s="11"/>
      <c r="F71" s="11"/>
      <c r="G71" s="11"/>
      <c r="H71" s="11"/>
      <c r="I71" s="11"/>
    </row>
    <row r="72" spans="1:10" ht="25.5" hidden="1" x14ac:dyDescent="0.25">
      <c r="A72" s="14"/>
      <c r="B72" s="14"/>
      <c r="C72" s="15"/>
      <c r="D72" s="41" t="s">
        <v>146</v>
      </c>
      <c r="E72" s="10"/>
      <c r="F72" s="10"/>
      <c r="G72" s="10"/>
      <c r="H72" s="11"/>
      <c r="I72" s="11"/>
    </row>
    <row r="73" spans="1:10" ht="25.5" hidden="1" x14ac:dyDescent="0.25">
      <c r="A73" s="25"/>
      <c r="B73" s="25">
        <v>321</v>
      </c>
      <c r="C73" s="45"/>
      <c r="D73" s="111" t="s">
        <v>78</v>
      </c>
      <c r="E73" s="43">
        <f t="shared" ref="E73" si="15">SUM(E74:E77)</f>
        <v>60800</v>
      </c>
      <c r="F73" s="43">
        <f t="shared" ref="F73:G73" si="16">SUM(F74:F77)</f>
        <v>0</v>
      </c>
      <c r="G73" s="43">
        <f t="shared" si="16"/>
        <v>60800</v>
      </c>
      <c r="H73" s="44"/>
      <c r="I73" s="44"/>
      <c r="J73" s="147"/>
    </row>
    <row r="74" spans="1:10" hidden="1" x14ac:dyDescent="0.25">
      <c r="A74" s="14"/>
      <c r="B74" s="14">
        <v>3211</v>
      </c>
      <c r="C74" s="15"/>
      <c r="D74" s="18" t="s">
        <v>79</v>
      </c>
      <c r="E74" s="11">
        <v>13300</v>
      </c>
      <c r="F74" s="11">
        <f t="shared" ref="F74:F77" si="17">G74-E74</f>
        <v>0</v>
      </c>
      <c r="G74" s="11">
        <v>13300</v>
      </c>
      <c r="H74" s="11"/>
      <c r="I74" s="11"/>
    </row>
    <row r="75" spans="1:10" s="147" customFormat="1" ht="25.5" hidden="1" x14ac:dyDescent="0.25">
      <c r="A75" s="14"/>
      <c r="B75" s="14">
        <v>3212</v>
      </c>
      <c r="C75" s="15"/>
      <c r="D75" s="18" t="s">
        <v>112</v>
      </c>
      <c r="E75" s="11">
        <v>45000</v>
      </c>
      <c r="F75" s="11">
        <f t="shared" si="17"/>
        <v>0</v>
      </c>
      <c r="G75" s="11">
        <v>45000</v>
      </c>
      <c r="H75" s="11"/>
      <c r="I75" s="11"/>
      <c r="J75"/>
    </row>
    <row r="76" spans="1:10" ht="25.5" hidden="1" x14ac:dyDescent="0.25">
      <c r="A76" s="14"/>
      <c r="B76" s="14">
        <v>3213</v>
      </c>
      <c r="C76" s="15"/>
      <c r="D76" s="18" t="s">
        <v>80</v>
      </c>
      <c r="E76" s="11">
        <v>1000</v>
      </c>
      <c r="F76" s="11">
        <f t="shared" si="17"/>
        <v>0</v>
      </c>
      <c r="G76" s="11">
        <v>1000</v>
      </c>
      <c r="H76" s="11"/>
      <c r="I76" s="11"/>
    </row>
    <row r="77" spans="1:10" ht="25.5" hidden="1" x14ac:dyDescent="0.25">
      <c r="A77" s="14"/>
      <c r="B77" s="14">
        <v>3214</v>
      </c>
      <c r="C77" s="15"/>
      <c r="D77" s="18" t="s">
        <v>113</v>
      </c>
      <c r="E77" s="11">
        <v>1500</v>
      </c>
      <c r="F77" s="11">
        <f t="shared" si="17"/>
        <v>0</v>
      </c>
      <c r="G77" s="11">
        <v>1500</v>
      </c>
      <c r="H77" s="11"/>
      <c r="I77" s="11"/>
    </row>
    <row r="78" spans="1:10" ht="25.5" hidden="1" x14ac:dyDescent="0.25">
      <c r="A78" s="25"/>
      <c r="B78" s="25">
        <v>322</v>
      </c>
      <c r="C78" s="45"/>
      <c r="D78" s="111" t="s">
        <v>81</v>
      </c>
      <c r="E78" s="43">
        <f t="shared" ref="E78" si="18">SUM(E79:E84)</f>
        <v>194934</v>
      </c>
      <c r="F78" s="131">
        <f t="shared" ref="F78:G78" si="19">SUM(F79:F84)</f>
        <v>-1037</v>
      </c>
      <c r="G78" s="43">
        <f t="shared" si="19"/>
        <v>193897</v>
      </c>
      <c r="H78" s="44"/>
      <c r="I78" s="44"/>
      <c r="J78" s="147"/>
    </row>
    <row r="79" spans="1:10" ht="25.5" hidden="1" x14ac:dyDescent="0.25">
      <c r="A79" s="14"/>
      <c r="B79" s="14">
        <v>3221</v>
      </c>
      <c r="C79" s="15"/>
      <c r="D79" s="18" t="s">
        <v>114</v>
      </c>
      <c r="E79" s="11">
        <v>15150</v>
      </c>
      <c r="F79" s="11">
        <f t="shared" ref="F79:F84" si="20">G79-E79</f>
        <v>-500</v>
      </c>
      <c r="G79" s="11">
        <v>14650</v>
      </c>
      <c r="H79" s="11"/>
      <c r="I79" s="11"/>
    </row>
    <row r="80" spans="1:10" s="147" customFormat="1" hidden="1" x14ac:dyDescent="0.25">
      <c r="A80" s="14"/>
      <c r="B80" s="14">
        <v>3222</v>
      </c>
      <c r="C80" s="15"/>
      <c r="D80" s="18" t="s">
        <v>82</v>
      </c>
      <c r="E80" s="11">
        <v>115000</v>
      </c>
      <c r="F80" s="11">
        <f t="shared" si="20"/>
        <v>0</v>
      </c>
      <c r="G80" s="11">
        <v>115000</v>
      </c>
      <c r="H80" s="11"/>
      <c r="I80" s="11"/>
      <c r="J80"/>
    </row>
    <row r="81" spans="1:10" hidden="1" x14ac:dyDescent="0.25">
      <c r="A81" s="14"/>
      <c r="B81" s="14">
        <v>3223</v>
      </c>
      <c r="C81" s="15"/>
      <c r="D81" s="18" t="s">
        <v>83</v>
      </c>
      <c r="E81" s="11">
        <v>52916</v>
      </c>
      <c r="F81" s="11">
        <f t="shared" si="20"/>
        <v>0</v>
      </c>
      <c r="G81" s="11">
        <v>52916</v>
      </c>
      <c r="H81" s="11"/>
      <c r="I81" s="11"/>
    </row>
    <row r="82" spans="1:10" ht="25.5" hidden="1" x14ac:dyDescent="0.25">
      <c r="A82" s="14"/>
      <c r="B82" s="14">
        <v>3224</v>
      </c>
      <c r="C82" s="15"/>
      <c r="D82" s="18" t="s">
        <v>126</v>
      </c>
      <c r="E82" s="11">
        <v>4500</v>
      </c>
      <c r="F82" s="11">
        <f t="shared" si="20"/>
        <v>0</v>
      </c>
      <c r="G82" s="11">
        <v>4500</v>
      </c>
      <c r="H82" s="11"/>
      <c r="I82" s="11"/>
    </row>
    <row r="83" spans="1:10" hidden="1" x14ac:dyDescent="0.25">
      <c r="A83" s="14"/>
      <c r="B83" s="14">
        <v>3225</v>
      </c>
      <c r="C83" s="15"/>
      <c r="D83" s="18" t="s">
        <v>84</v>
      </c>
      <c r="E83" s="11">
        <v>6868</v>
      </c>
      <c r="F83" s="11">
        <f t="shared" si="20"/>
        <v>-537</v>
      </c>
      <c r="G83" s="11">
        <v>6331</v>
      </c>
      <c r="H83" s="11"/>
      <c r="I83" s="11"/>
    </row>
    <row r="84" spans="1:10" ht="25.5" hidden="1" x14ac:dyDescent="0.25">
      <c r="A84" s="14"/>
      <c r="B84" s="14">
        <v>3227</v>
      </c>
      <c r="C84" s="15"/>
      <c r="D84" s="18" t="s">
        <v>85</v>
      </c>
      <c r="E84" s="11">
        <v>500</v>
      </c>
      <c r="F84" s="11">
        <f t="shared" si="20"/>
        <v>0</v>
      </c>
      <c r="G84" s="11">
        <v>500</v>
      </c>
      <c r="H84" s="11"/>
      <c r="I84" s="11"/>
    </row>
    <row r="85" spans="1:10" hidden="1" x14ac:dyDescent="0.25">
      <c r="A85" s="25"/>
      <c r="B85" s="25">
        <v>323</v>
      </c>
      <c r="C85" s="45"/>
      <c r="D85" s="111" t="s">
        <v>86</v>
      </c>
      <c r="E85" s="43">
        <f t="shared" ref="E85" si="21">SUM(E86:E94)</f>
        <v>135515</v>
      </c>
      <c r="F85" s="131">
        <f t="shared" ref="F85:G85" si="22">SUM(F86:F94)</f>
        <v>1627.5</v>
      </c>
      <c r="G85" s="131">
        <f t="shared" si="22"/>
        <v>137142.5</v>
      </c>
      <c r="H85" s="44"/>
      <c r="I85" s="44"/>
      <c r="J85" s="147"/>
    </row>
    <row r="86" spans="1:10" ht="25.5" hidden="1" x14ac:dyDescent="0.25">
      <c r="A86" s="14"/>
      <c r="B86" s="14">
        <v>3231</v>
      </c>
      <c r="C86" s="15"/>
      <c r="D86" s="18" t="s">
        <v>87</v>
      </c>
      <c r="E86" s="11">
        <v>61961</v>
      </c>
      <c r="F86" s="11">
        <f t="shared" ref="F86:F94" si="23">G86-E86</f>
        <v>-225</v>
      </c>
      <c r="G86" s="11">
        <v>61736</v>
      </c>
      <c r="H86" s="11"/>
      <c r="I86" s="11"/>
    </row>
    <row r="87" spans="1:10" s="147" customFormat="1" ht="25.5" hidden="1" x14ac:dyDescent="0.25">
      <c r="A87" s="14"/>
      <c r="B87" s="14">
        <v>3232</v>
      </c>
      <c r="C87" s="15"/>
      <c r="D87" s="18" t="s">
        <v>88</v>
      </c>
      <c r="E87" s="11">
        <v>37887</v>
      </c>
      <c r="F87" s="11">
        <f t="shared" si="23"/>
        <v>1812.5</v>
      </c>
      <c r="G87" s="130">
        <v>39699.5</v>
      </c>
      <c r="H87" s="11"/>
      <c r="I87" s="11"/>
      <c r="J87"/>
    </row>
    <row r="88" spans="1:10" ht="25.5" hidden="1" x14ac:dyDescent="0.25">
      <c r="A88" s="14"/>
      <c r="B88" s="14">
        <v>3233</v>
      </c>
      <c r="C88" s="15"/>
      <c r="D88" s="18" t="s">
        <v>89</v>
      </c>
      <c r="E88" s="11">
        <v>1000</v>
      </c>
      <c r="F88" s="11">
        <f t="shared" si="23"/>
        <v>0</v>
      </c>
      <c r="G88" s="11">
        <v>1000</v>
      </c>
      <c r="H88" s="11"/>
      <c r="I88" s="11"/>
    </row>
    <row r="89" spans="1:10" hidden="1" x14ac:dyDescent="0.25">
      <c r="A89" s="14"/>
      <c r="B89" s="14">
        <v>3234</v>
      </c>
      <c r="C89" s="15"/>
      <c r="D89" s="18" t="s">
        <v>90</v>
      </c>
      <c r="E89" s="11">
        <v>8200</v>
      </c>
      <c r="F89" s="11">
        <f t="shared" si="23"/>
        <v>0</v>
      </c>
      <c r="G89" s="11">
        <v>8200</v>
      </c>
      <c r="H89" s="11"/>
      <c r="I89" s="11"/>
    </row>
    <row r="90" spans="1:10" hidden="1" x14ac:dyDescent="0.25">
      <c r="A90" s="14"/>
      <c r="B90" s="14">
        <v>3235</v>
      </c>
      <c r="C90" s="15"/>
      <c r="D90" s="18" t="s">
        <v>91</v>
      </c>
      <c r="E90" s="11">
        <v>2300</v>
      </c>
      <c r="F90" s="11">
        <f t="shared" si="23"/>
        <v>0</v>
      </c>
      <c r="G90" s="11">
        <v>2300</v>
      </c>
      <c r="H90" s="11"/>
      <c r="I90" s="11"/>
    </row>
    <row r="91" spans="1:10" ht="25.5" hidden="1" x14ac:dyDescent="0.25">
      <c r="A91" s="14"/>
      <c r="B91" s="14">
        <v>3236</v>
      </c>
      <c r="C91" s="15"/>
      <c r="D91" s="18" t="s">
        <v>92</v>
      </c>
      <c r="E91" s="11">
        <v>6120</v>
      </c>
      <c r="F91" s="11">
        <f t="shared" si="23"/>
        <v>0</v>
      </c>
      <c r="G91" s="11">
        <v>6120</v>
      </c>
      <c r="H91" s="11"/>
      <c r="I91" s="11"/>
    </row>
    <row r="92" spans="1:10" ht="25.5" hidden="1" x14ac:dyDescent="0.25">
      <c r="A92" s="14"/>
      <c r="B92" s="14">
        <v>3237</v>
      </c>
      <c r="C92" s="15"/>
      <c r="D92" s="18" t="s">
        <v>93</v>
      </c>
      <c r="E92" s="11">
        <v>8125</v>
      </c>
      <c r="F92" s="11">
        <f t="shared" si="23"/>
        <v>0</v>
      </c>
      <c r="G92" s="11">
        <v>8125</v>
      </c>
      <c r="H92" s="11"/>
      <c r="I92" s="11"/>
    </row>
    <row r="93" spans="1:10" hidden="1" x14ac:dyDescent="0.25">
      <c r="A93" s="14"/>
      <c r="B93" s="14">
        <v>3238</v>
      </c>
      <c r="C93" s="15"/>
      <c r="D93" s="18" t="s">
        <v>94</v>
      </c>
      <c r="E93" s="11">
        <v>3672</v>
      </c>
      <c r="F93" s="11">
        <f t="shared" si="23"/>
        <v>0</v>
      </c>
      <c r="G93" s="11">
        <v>3672</v>
      </c>
      <c r="H93" s="11"/>
      <c r="I93" s="11"/>
    </row>
    <row r="94" spans="1:10" hidden="1" x14ac:dyDescent="0.25">
      <c r="A94" s="14"/>
      <c r="B94" s="14">
        <v>3239</v>
      </c>
      <c r="C94" s="15"/>
      <c r="D94" s="18" t="s">
        <v>95</v>
      </c>
      <c r="E94" s="11">
        <v>6250</v>
      </c>
      <c r="F94" s="11">
        <f t="shared" si="23"/>
        <v>40</v>
      </c>
      <c r="G94" s="11">
        <v>6290</v>
      </c>
      <c r="H94" s="11"/>
      <c r="I94" s="11"/>
    </row>
    <row r="95" spans="1:10" ht="25.5" hidden="1" x14ac:dyDescent="0.25">
      <c r="A95" s="25"/>
      <c r="B95" s="25">
        <v>329</v>
      </c>
      <c r="C95" s="45"/>
      <c r="D95" s="111" t="s">
        <v>96</v>
      </c>
      <c r="E95" s="43">
        <f t="shared" ref="E95" si="24">SUM(E96:E101)</f>
        <v>21695</v>
      </c>
      <c r="F95" s="43">
        <f t="shared" ref="F95:G95" si="25">SUM(F96:F101)</f>
        <v>-48</v>
      </c>
      <c r="G95" s="43">
        <f t="shared" si="25"/>
        <v>21647</v>
      </c>
      <c r="H95" s="44"/>
      <c r="I95" s="44"/>
      <c r="J95" s="147"/>
    </row>
    <row r="96" spans="1:10" hidden="1" x14ac:dyDescent="0.25">
      <c r="A96" s="14"/>
      <c r="B96" s="14">
        <v>3292</v>
      </c>
      <c r="C96" s="15"/>
      <c r="D96" s="18" t="s">
        <v>97</v>
      </c>
      <c r="E96" s="11">
        <v>3358</v>
      </c>
      <c r="F96" s="11">
        <f t="shared" ref="F96:F101" si="26">G96-E96</f>
        <v>0</v>
      </c>
      <c r="G96" s="11">
        <v>3358</v>
      </c>
      <c r="H96" s="11"/>
      <c r="I96" s="11"/>
    </row>
    <row r="97" spans="1:10" s="147" customFormat="1" hidden="1" x14ac:dyDescent="0.25">
      <c r="A97" s="14"/>
      <c r="B97" s="14">
        <v>3293</v>
      </c>
      <c r="C97" s="15"/>
      <c r="D97" s="18" t="s">
        <v>98</v>
      </c>
      <c r="E97" s="11">
        <v>150</v>
      </c>
      <c r="F97" s="11">
        <f t="shared" si="26"/>
        <v>0</v>
      </c>
      <c r="G97" s="11">
        <v>150</v>
      </c>
      <c r="H97" s="11"/>
      <c r="I97" s="11"/>
      <c r="J97"/>
    </row>
    <row r="98" spans="1:10" hidden="1" x14ac:dyDescent="0.25">
      <c r="A98" s="14"/>
      <c r="B98" s="14">
        <v>3294</v>
      </c>
      <c r="C98" s="15"/>
      <c r="D98" s="18" t="s">
        <v>115</v>
      </c>
      <c r="E98" s="11">
        <v>200</v>
      </c>
      <c r="F98" s="11">
        <f t="shared" si="26"/>
        <v>0</v>
      </c>
      <c r="G98" s="11">
        <v>200</v>
      </c>
      <c r="H98" s="11"/>
      <c r="I98" s="11"/>
    </row>
    <row r="99" spans="1:10" hidden="1" x14ac:dyDescent="0.25">
      <c r="A99" s="14"/>
      <c r="B99" s="14">
        <v>3295</v>
      </c>
      <c r="C99" s="15"/>
      <c r="D99" s="18" t="s">
        <v>99</v>
      </c>
      <c r="E99" s="11">
        <v>5042</v>
      </c>
      <c r="F99" s="11">
        <f t="shared" si="26"/>
        <v>0</v>
      </c>
      <c r="G99" s="11">
        <v>5042</v>
      </c>
      <c r="H99" s="11"/>
      <c r="I99" s="11"/>
    </row>
    <row r="100" spans="1:10" hidden="1" x14ac:dyDescent="0.25">
      <c r="A100" s="14"/>
      <c r="B100" s="14">
        <v>3296</v>
      </c>
      <c r="C100" s="15"/>
      <c r="D100" s="18" t="s">
        <v>117</v>
      </c>
      <c r="E100" s="11"/>
      <c r="F100" s="11">
        <f t="shared" si="26"/>
        <v>0</v>
      </c>
      <c r="G100" s="11"/>
      <c r="H100" s="11"/>
      <c r="I100" s="11"/>
    </row>
    <row r="101" spans="1:10" ht="25.5" hidden="1" x14ac:dyDescent="0.25">
      <c r="A101" s="14"/>
      <c r="B101" s="14">
        <v>3299</v>
      </c>
      <c r="C101" s="15"/>
      <c r="D101" s="18" t="s">
        <v>96</v>
      </c>
      <c r="E101" s="11">
        <v>12945</v>
      </c>
      <c r="F101" s="11">
        <f t="shared" si="26"/>
        <v>-48</v>
      </c>
      <c r="G101" s="11">
        <v>12897</v>
      </c>
      <c r="H101" s="11"/>
      <c r="I101" s="11"/>
    </row>
    <row r="102" spans="1:10" x14ac:dyDescent="0.25">
      <c r="A102" s="25"/>
      <c r="B102" s="25">
        <v>34</v>
      </c>
      <c r="C102" s="45"/>
      <c r="D102" s="25" t="s">
        <v>53</v>
      </c>
      <c r="E102" s="43">
        <f t="shared" ref="E102" si="27">E106</f>
        <v>785</v>
      </c>
      <c r="F102" s="43">
        <f t="shared" ref="F102:G102" si="28">F106</f>
        <v>50</v>
      </c>
      <c r="G102" s="43">
        <f t="shared" si="28"/>
        <v>835</v>
      </c>
      <c r="H102" s="43">
        <v>820</v>
      </c>
      <c r="I102" s="43">
        <v>820</v>
      </c>
      <c r="J102" s="147"/>
    </row>
    <row r="103" spans="1:10" ht="25.5" hidden="1" x14ac:dyDescent="0.25">
      <c r="A103" s="14"/>
      <c r="B103" s="14"/>
      <c r="C103" s="15">
        <v>31</v>
      </c>
      <c r="D103" s="18" t="s">
        <v>155</v>
      </c>
      <c r="E103" s="11"/>
      <c r="F103" s="11"/>
      <c r="G103" s="11"/>
      <c r="H103" s="11"/>
      <c r="I103" s="11"/>
    </row>
    <row r="104" spans="1:10" s="147" customFormat="1" ht="25.5" hidden="1" x14ac:dyDescent="0.25">
      <c r="A104" s="14"/>
      <c r="B104" s="14"/>
      <c r="C104" s="15">
        <v>12</v>
      </c>
      <c r="D104" s="18" t="s">
        <v>37</v>
      </c>
      <c r="E104" s="11"/>
      <c r="F104" s="11"/>
      <c r="G104" s="11"/>
      <c r="H104" s="11"/>
      <c r="I104" s="11"/>
      <c r="J104"/>
    </row>
    <row r="105" spans="1:10" hidden="1" x14ac:dyDescent="0.25">
      <c r="A105" s="14"/>
      <c r="B105" s="14"/>
      <c r="C105" s="15">
        <v>43</v>
      </c>
      <c r="D105" s="15" t="s">
        <v>35</v>
      </c>
      <c r="E105" s="11"/>
      <c r="F105" s="11"/>
      <c r="G105" s="11"/>
      <c r="H105" s="11"/>
      <c r="I105" s="11"/>
    </row>
    <row r="106" spans="1:10" hidden="1" x14ac:dyDescent="0.25">
      <c r="A106" s="25"/>
      <c r="B106" s="25">
        <v>343</v>
      </c>
      <c r="C106" s="45"/>
      <c r="D106" s="45" t="s">
        <v>100</v>
      </c>
      <c r="E106" s="43">
        <f t="shared" ref="E106" si="29">SUM(E107:E108)</f>
        <v>785</v>
      </c>
      <c r="F106" s="43">
        <f t="shared" ref="F106:G106" si="30">SUM(F107:F108)</f>
        <v>50</v>
      </c>
      <c r="G106" s="43">
        <f t="shared" si="30"/>
        <v>835</v>
      </c>
      <c r="H106" s="44"/>
      <c r="I106" s="44"/>
      <c r="J106" s="147"/>
    </row>
    <row r="107" spans="1:10" ht="25.5" hidden="1" x14ac:dyDescent="0.25">
      <c r="A107" s="14"/>
      <c r="B107" s="14">
        <v>3431</v>
      </c>
      <c r="C107" s="15"/>
      <c r="D107" s="18" t="s">
        <v>101</v>
      </c>
      <c r="E107" s="11">
        <v>778</v>
      </c>
      <c r="F107" s="11">
        <f t="shared" ref="F107:F108" si="31">G107-E107</f>
        <v>50</v>
      </c>
      <c r="G107" s="11">
        <v>828</v>
      </c>
      <c r="H107" s="11"/>
      <c r="I107" s="11"/>
    </row>
    <row r="108" spans="1:10" s="147" customFormat="1" hidden="1" x14ac:dyDescent="0.25">
      <c r="A108" s="14"/>
      <c r="B108" s="14">
        <v>3433</v>
      </c>
      <c r="C108" s="15"/>
      <c r="D108" s="15" t="s">
        <v>102</v>
      </c>
      <c r="E108" s="11">
        <v>7</v>
      </c>
      <c r="F108" s="11">
        <f t="shared" si="31"/>
        <v>0</v>
      </c>
      <c r="G108" s="11">
        <v>7</v>
      </c>
      <c r="H108" s="11"/>
      <c r="I108" s="11"/>
      <c r="J108"/>
    </row>
    <row r="109" spans="1:10" ht="51" x14ac:dyDescent="0.25">
      <c r="A109" s="25"/>
      <c r="B109" s="25">
        <v>37</v>
      </c>
      <c r="C109" s="45"/>
      <c r="D109" s="56" t="s">
        <v>54</v>
      </c>
      <c r="E109" s="43">
        <f t="shared" ref="E109" si="32">E113</f>
        <v>63100</v>
      </c>
      <c r="F109" s="43">
        <f t="shared" ref="F109:G109" si="33">F113</f>
        <v>-49</v>
      </c>
      <c r="G109" s="43">
        <f t="shared" si="33"/>
        <v>63051</v>
      </c>
      <c r="H109" s="43">
        <v>69000</v>
      </c>
      <c r="I109" s="43">
        <v>69000</v>
      </c>
      <c r="J109" s="147"/>
    </row>
    <row r="110" spans="1:10" ht="25.5" hidden="1" x14ac:dyDescent="0.25">
      <c r="A110" s="14"/>
      <c r="B110" s="14"/>
      <c r="C110" s="15">
        <v>11</v>
      </c>
      <c r="D110" s="18" t="s">
        <v>118</v>
      </c>
      <c r="E110" s="11"/>
      <c r="F110" s="11"/>
      <c r="G110" s="11"/>
      <c r="H110" s="11"/>
      <c r="I110" s="11"/>
    </row>
    <row r="111" spans="1:10" s="147" customFormat="1" hidden="1" x14ac:dyDescent="0.25">
      <c r="A111" s="14"/>
      <c r="B111" s="14"/>
      <c r="C111" s="15">
        <v>22</v>
      </c>
      <c r="D111" s="18" t="s">
        <v>27</v>
      </c>
      <c r="E111" s="11"/>
      <c r="F111" s="11"/>
      <c r="G111" s="11"/>
      <c r="H111" s="11"/>
      <c r="I111" s="11"/>
      <c r="J111"/>
    </row>
    <row r="112" spans="1:10" hidden="1" x14ac:dyDescent="0.25">
      <c r="A112" s="14"/>
      <c r="B112" s="14"/>
      <c r="C112" s="15">
        <v>43</v>
      </c>
      <c r="D112" s="42" t="s">
        <v>51</v>
      </c>
      <c r="E112" s="11"/>
      <c r="F112" s="11"/>
      <c r="G112" s="11"/>
      <c r="H112" s="11"/>
      <c r="I112" s="11"/>
    </row>
    <row r="113" spans="1:10" ht="25.5" hidden="1" x14ac:dyDescent="0.25">
      <c r="A113" s="25"/>
      <c r="B113" s="25">
        <v>372</v>
      </c>
      <c r="C113" s="45"/>
      <c r="D113" s="56" t="s">
        <v>103</v>
      </c>
      <c r="E113" s="43">
        <f t="shared" ref="E113:G113" si="34">E114</f>
        <v>63100</v>
      </c>
      <c r="F113" s="43">
        <f t="shared" si="34"/>
        <v>-49</v>
      </c>
      <c r="G113" s="43">
        <f t="shared" si="34"/>
        <v>63051</v>
      </c>
      <c r="H113" s="44"/>
      <c r="I113" s="44"/>
      <c r="J113" s="147"/>
    </row>
    <row r="114" spans="1:10" ht="25.5" hidden="1" x14ac:dyDescent="0.25">
      <c r="A114" s="14"/>
      <c r="B114" s="14">
        <v>3722</v>
      </c>
      <c r="C114" s="15"/>
      <c r="D114" s="18" t="s">
        <v>104</v>
      </c>
      <c r="E114" s="11">
        <v>63100</v>
      </c>
      <c r="F114" s="11">
        <f>G114-E114</f>
        <v>-49</v>
      </c>
      <c r="G114" s="11">
        <v>63051</v>
      </c>
      <c r="H114" s="11"/>
      <c r="I114" s="11"/>
    </row>
    <row r="115" spans="1:10" s="147" customFormat="1" x14ac:dyDescent="0.25">
      <c r="A115" s="25"/>
      <c r="B115" s="25">
        <v>38</v>
      </c>
      <c r="C115" s="45"/>
      <c r="D115" s="56" t="s">
        <v>144</v>
      </c>
      <c r="E115" s="43">
        <f t="shared" ref="E115" si="35">E117</f>
        <v>1053</v>
      </c>
      <c r="F115" s="43">
        <f t="shared" ref="F115:G115" si="36">F117</f>
        <v>0</v>
      </c>
      <c r="G115" s="43">
        <f t="shared" si="36"/>
        <v>1053</v>
      </c>
      <c r="H115" s="43">
        <v>1300</v>
      </c>
      <c r="I115" s="43">
        <v>1300</v>
      </c>
    </row>
    <row r="116" spans="1:10" hidden="1" x14ac:dyDescent="0.25">
      <c r="A116" s="14"/>
      <c r="B116" s="14"/>
      <c r="C116" s="15">
        <v>43</v>
      </c>
      <c r="D116" s="42" t="s">
        <v>51</v>
      </c>
      <c r="E116" s="10"/>
      <c r="F116" s="10"/>
      <c r="G116" s="10"/>
      <c r="H116" s="10"/>
      <c r="I116" s="10"/>
    </row>
    <row r="117" spans="1:10" s="147" customFormat="1" hidden="1" x14ac:dyDescent="0.25">
      <c r="A117" s="25"/>
      <c r="B117" s="25">
        <v>381</v>
      </c>
      <c r="C117" s="45"/>
      <c r="D117" s="56" t="s">
        <v>64</v>
      </c>
      <c r="E117" s="43">
        <f t="shared" ref="E117:I117" si="37">E118</f>
        <v>1053</v>
      </c>
      <c r="F117" s="43">
        <f>F118</f>
        <v>0</v>
      </c>
      <c r="G117" s="43">
        <f t="shared" si="37"/>
        <v>1053</v>
      </c>
      <c r="H117" s="43">
        <f t="shared" si="37"/>
        <v>0</v>
      </c>
      <c r="I117" s="43">
        <f t="shared" si="37"/>
        <v>0</v>
      </c>
    </row>
    <row r="118" spans="1:10" hidden="1" x14ac:dyDescent="0.25">
      <c r="A118" s="14"/>
      <c r="B118" s="14">
        <v>3812</v>
      </c>
      <c r="C118" s="15"/>
      <c r="D118" s="18" t="s">
        <v>145</v>
      </c>
      <c r="E118" s="10">
        <v>1053</v>
      </c>
      <c r="F118" s="11">
        <f>G118-E118</f>
        <v>0</v>
      </c>
      <c r="G118" s="10">
        <v>1053</v>
      </c>
      <c r="H118" s="10"/>
      <c r="I118" s="10"/>
    </row>
    <row r="119" spans="1:10" ht="25.5" x14ac:dyDescent="0.25">
      <c r="A119" s="16">
        <v>4</v>
      </c>
      <c r="B119" s="16"/>
      <c r="C119" s="16"/>
      <c r="D119" s="23" t="s">
        <v>15</v>
      </c>
      <c r="E119" s="43">
        <f t="shared" ref="E119" si="38">E120+E135</f>
        <v>497140</v>
      </c>
      <c r="F119" s="131">
        <f t="shared" ref="F119:I119" si="39">F120+F135</f>
        <v>-543.5</v>
      </c>
      <c r="G119" s="131">
        <f t="shared" si="39"/>
        <v>496596.5</v>
      </c>
      <c r="H119" s="43">
        <f t="shared" si="39"/>
        <v>25100</v>
      </c>
      <c r="I119" s="43">
        <f t="shared" si="39"/>
        <v>25100</v>
      </c>
    </row>
    <row r="120" spans="1:10" ht="38.25" x14ac:dyDescent="0.25">
      <c r="A120" s="13"/>
      <c r="B120" s="13">
        <v>42</v>
      </c>
      <c r="C120" s="13"/>
      <c r="D120" s="23" t="s">
        <v>33</v>
      </c>
      <c r="E120" s="43">
        <f t="shared" ref="E120" si="40">SUM(E129+E133)</f>
        <v>53390</v>
      </c>
      <c r="F120" s="131">
        <f t="shared" ref="F120:G120" si="41">SUM(F129+F133)</f>
        <v>-543.5</v>
      </c>
      <c r="G120" s="131">
        <f t="shared" si="41"/>
        <v>52846.5</v>
      </c>
      <c r="H120" s="43">
        <v>25100</v>
      </c>
      <c r="I120" s="43">
        <v>25100</v>
      </c>
      <c r="J120" s="147"/>
    </row>
    <row r="121" spans="1:10" ht="25.5" hidden="1" x14ac:dyDescent="0.25">
      <c r="A121" s="17"/>
      <c r="B121" s="17"/>
      <c r="C121" s="15">
        <v>31</v>
      </c>
      <c r="D121" s="18" t="s">
        <v>116</v>
      </c>
      <c r="E121" s="11"/>
      <c r="F121" s="11"/>
      <c r="G121" s="11"/>
      <c r="H121" s="11"/>
      <c r="I121" s="12"/>
    </row>
    <row r="122" spans="1:10" s="147" customFormat="1" ht="25.5" hidden="1" x14ac:dyDescent="0.25">
      <c r="A122" s="17"/>
      <c r="B122" s="17"/>
      <c r="C122" s="19">
        <v>11</v>
      </c>
      <c r="D122" s="18" t="s">
        <v>118</v>
      </c>
      <c r="E122" s="11"/>
      <c r="F122" s="11"/>
      <c r="G122" s="11"/>
      <c r="H122" s="11"/>
      <c r="I122" s="12"/>
      <c r="J122"/>
    </row>
    <row r="123" spans="1:10" hidden="1" x14ac:dyDescent="0.25">
      <c r="A123" s="17"/>
      <c r="B123" s="17"/>
      <c r="C123" s="19">
        <v>22</v>
      </c>
      <c r="D123" s="41" t="s">
        <v>27</v>
      </c>
      <c r="E123" s="11"/>
      <c r="F123" s="11"/>
      <c r="G123" s="11"/>
      <c r="H123" s="11"/>
      <c r="I123" s="12"/>
    </row>
    <row r="124" spans="1:10" hidden="1" x14ac:dyDescent="0.25">
      <c r="A124" s="17"/>
      <c r="B124" s="17"/>
      <c r="C124" s="19">
        <v>37</v>
      </c>
      <c r="D124" s="41" t="s">
        <v>49</v>
      </c>
      <c r="E124" s="11"/>
      <c r="F124" s="11"/>
      <c r="G124" s="11"/>
      <c r="H124" s="11"/>
      <c r="I124" s="12"/>
    </row>
    <row r="125" spans="1:10" hidden="1" x14ac:dyDescent="0.25">
      <c r="A125" s="17"/>
      <c r="B125" s="17"/>
      <c r="C125" s="19">
        <v>43</v>
      </c>
      <c r="D125" s="41" t="s">
        <v>51</v>
      </c>
      <c r="E125" s="11"/>
      <c r="F125" s="11"/>
      <c r="G125" s="11"/>
      <c r="H125" s="11"/>
      <c r="I125" s="12"/>
    </row>
    <row r="126" spans="1:10" hidden="1" x14ac:dyDescent="0.25">
      <c r="A126" s="17"/>
      <c r="B126" s="17"/>
      <c r="C126" s="19">
        <v>52</v>
      </c>
      <c r="D126" s="41" t="s">
        <v>50</v>
      </c>
      <c r="E126" s="11"/>
      <c r="F126" s="11"/>
      <c r="G126" s="11"/>
      <c r="H126" s="11"/>
      <c r="I126" s="12"/>
    </row>
    <row r="127" spans="1:10" ht="51" hidden="1" x14ac:dyDescent="0.25">
      <c r="A127" s="17"/>
      <c r="B127" s="17"/>
      <c r="C127" s="15">
        <v>62</v>
      </c>
      <c r="D127" s="18" t="s">
        <v>52</v>
      </c>
      <c r="E127" s="11"/>
      <c r="F127" s="11"/>
      <c r="G127" s="11"/>
      <c r="H127" s="11"/>
      <c r="I127" s="12"/>
    </row>
    <row r="128" spans="1:10" ht="25.5" hidden="1" x14ac:dyDescent="0.25">
      <c r="A128" s="17"/>
      <c r="B128" s="17"/>
      <c r="C128" s="15"/>
      <c r="D128" s="18" t="s">
        <v>146</v>
      </c>
      <c r="E128" s="10"/>
      <c r="F128" s="10"/>
      <c r="G128" s="10"/>
      <c r="H128" s="11"/>
      <c r="I128" s="12"/>
    </row>
    <row r="129" spans="1:11" hidden="1" x14ac:dyDescent="0.25">
      <c r="A129" s="13"/>
      <c r="B129" s="13">
        <v>422</v>
      </c>
      <c r="C129" s="45"/>
      <c r="D129" s="111" t="s">
        <v>105</v>
      </c>
      <c r="E129" s="43">
        <f t="shared" ref="E129" si="42">SUM(E130:E132)</f>
        <v>48782</v>
      </c>
      <c r="F129" s="131">
        <f t="shared" ref="F129:G129" si="43">SUM(F130:F132)</f>
        <v>-543.5</v>
      </c>
      <c r="G129" s="131">
        <f t="shared" si="43"/>
        <v>48238.5</v>
      </c>
      <c r="H129" s="44"/>
      <c r="I129" s="48"/>
      <c r="J129" s="147"/>
    </row>
    <row r="130" spans="1:11" hidden="1" x14ac:dyDescent="0.25">
      <c r="A130" s="17"/>
      <c r="B130" s="17">
        <v>4221</v>
      </c>
      <c r="C130" s="15"/>
      <c r="D130" s="18" t="s">
        <v>106</v>
      </c>
      <c r="E130" s="11">
        <v>27640</v>
      </c>
      <c r="F130" s="130">
        <f t="shared" ref="F130:F132" si="44">G130-E130</f>
        <v>456.5</v>
      </c>
      <c r="G130" s="130">
        <v>28096.5</v>
      </c>
      <c r="H130" s="11"/>
      <c r="I130" s="12"/>
    </row>
    <row r="131" spans="1:11" s="147" customFormat="1" ht="25.5" hidden="1" x14ac:dyDescent="0.25">
      <c r="A131" s="17"/>
      <c r="B131" s="17">
        <v>4223</v>
      </c>
      <c r="C131" s="15"/>
      <c r="D131" s="18" t="s">
        <v>173</v>
      </c>
      <c r="E131" s="11">
        <v>6040</v>
      </c>
      <c r="F131" s="11">
        <f t="shared" si="44"/>
        <v>0</v>
      </c>
      <c r="G131" s="11">
        <v>6040</v>
      </c>
      <c r="H131" s="11"/>
      <c r="I131" s="12"/>
      <c r="J131"/>
    </row>
    <row r="132" spans="1:11" ht="25.5" hidden="1" x14ac:dyDescent="0.25">
      <c r="A132" s="17"/>
      <c r="B132" s="17">
        <v>4227</v>
      </c>
      <c r="C132" s="15"/>
      <c r="D132" s="18" t="s">
        <v>107</v>
      </c>
      <c r="E132" s="11">
        <v>15102</v>
      </c>
      <c r="F132" s="130">
        <f t="shared" si="44"/>
        <v>-1000</v>
      </c>
      <c r="G132" s="11">
        <v>14102</v>
      </c>
      <c r="H132" s="11"/>
      <c r="I132" s="12"/>
    </row>
    <row r="133" spans="1:11" ht="38.25" hidden="1" x14ac:dyDescent="0.25">
      <c r="A133" s="13"/>
      <c r="B133" s="13">
        <v>424</v>
      </c>
      <c r="C133" s="45"/>
      <c r="D133" s="111" t="s">
        <v>108</v>
      </c>
      <c r="E133" s="43">
        <f t="shared" ref="E133:G133" si="45">E134</f>
        <v>4608</v>
      </c>
      <c r="F133" s="43">
        <f t="shared" si="45"/>
        <v>0</v>
      </c>
      <c r="G133" s="43">
        <f t="shared" si="45"/>
        <v>4608</v>
      </c>
      <c r="H133" s="44"/>
      <c r="I133" s="48"/>
      <c r="J133" s="147"/>
    </row>
    <row r="134" spans="1:11" hidden="1" x14ac:dyDescent="0.25">
      <c r="A134" s="17"/>
      <c r="B134" s="17">
        <v>4241</v>
      </c>
      <c r="C134" s="15"/>
      <c r="D134" s="18" t="s">
        <v>109</v>
      </c>
      <c r="E134" s="11">
        <v>4608</v>
      </c>
      <c r="F134" s="11">
        <f>G134-E134</f>
        <v>0</v>
      </c>
      <c r="G134" s="11">
        <v>4608</v>
      </c>
      <c r="H134" s="11"/>
      <c r="I134" s="12"/>
      <c r="J134" s="149"/>
    </row>
    <row r="135" spans="1:11" s="147" customFormat="1" ht="38.25" x14ac:dyDescent="0.25">
      <c r="A135" s="13"/>
      <c r="B135" s="13">
        <v>45</v>
      </c>
      <c r="C135" s="103"/>
      <c r="D135" s="23" t="s">
        <v>55</v>
      </c>
      <c r="E135" s="131">
        <f t="shared" ref="E135" si="46">E141</f>
        <v>443750</v>
      </c>
      <c r="F135" s="131">
        <f t="shared" ref="F135:G135" si="47">F141</f>
        <v>0</v>
      </c>
      <c r="G135" s="131">
        <f t="shared" si="47"/>
        <v>443750</v>
      </c>
      <c r="H135" s="43">
        <f t="shared" ref="H135:I135" si="48">SUM(H136:H140)</f>
        <v>0</v>
      </c>
      <c r="I135" s="43">
        <f t="shared" si="48"/>
        <v>0</v>
      </c>
    </row>
    <row r="136" spans="1:11" ht="25.5" hidden="1" x14ac:dyDescent="0.25">
      <c r="A136" s="17"/>
      <c r="B136" s="17"/>
      <c r="C136" s="15">
        <v>31</v>
      </c>
      <c r="D136" s="18" t="s">
        <v>122</v>
      </c>
      <c r="E136" s="11"/>
      <c r="F136" s="11"/>
      <c r="G136" s="11"/>
      <c r="H136" s="11"/>
      <c r="I136" s="12"/>
      <c r="K136" s="150"/>
    </row>
    <row r="137" spans="1:11" s="147" customFormat="1" ht="25.5" hidden="1" x14ac:dyDescent="0.25">
      <c r="A137" s="17"/>
      <c r="B137" s="17"/>
      <c r="C137" s="19">
        <v>11</v>
      </c>
      <c r="D137" s="18" t="s">
        <v>118</v>
      </c>
      <c r="E137" s="11"/>
      <c r="F137" s="11"/>
      <c r="G137" s="11"/>
      <c r="H137" s="11"/>
      <c r="I137" s="12"/>
      <c r="J137"/>
    </row>
    <row r="138" spans="1:11" hidden="1" x14ac:dyDescent="0.25">
      <c r="A138" s="17"/>
      <c r="B138" s="17"/>
      <c r="C138" s="19">
        <v>22</v>
      </c>
      <c r="D138" s="41" t="s">
        <v>27</v>
      </c>
      <c r="E138" s="11"/>
      <c r="F138" s="11"/>
      <c r="G138" s="11"/>
      <c r="H138" s="11"/>
      <c r="I138" s="12"/>
    </row>
    <row r="139" spans="1:11" hidden="1" x14ac:dyDescent="0.25">
      <c r="A139" s="17"/>
      <c r="B139" s="17"/>
      <c r="C139" s="19">
        <v>43</v>
      </c>
      <c r="D139" s="41" t="s">
        <v>51</v>
      </c>
      <c r="E139" s="11"/>
      <c r="F139" s="11"/>
      <c r="G139" s="11"/>
      <c r="H139" s="11"/>
      <c r="I139" s="12"/>
    </row>
    <row r="140" spans="1:11" ht="25.5" hidden="1" x14ac:dyDescent="0.25">
      <c r="A140" s="17"/>
      <c r="B140" s="17"/>
      <c r="C140" s="19"/>
      <c r="D140" s="41" t="s">
        <v>146</v>
      </c>
      <c r="E140" s="10"/>
      <c r="F140" s="10"/>
      <c r="G140" s="10"/>
      <c r="H140" s="10"/>
      <c r="I140" s="73"/>
    </row>
    <row r="141" spans="1:11" ht="25.5" hidden="1" x14ac:dyDescent="0.25">
      <c r="A141" s="13"/>
      <c r="B141" s="13">
        <v>451</v>
      </c>
      <c r="C141" s="103"/>
      <c r="D141" s="148" t="s">
        <v>110</v>
      </c>
      <c r="E141" s="43">
        <f t="shared" ref="E141:G141" si="49">E142</f>
        <v>443750</v>
      </c>
      <c r="F141" s="43">
        <f t="shared" si="49"/>
        <v>0</v>
      </c>
      <c r="G141" s="43">
        <f t="shared" si="49"/>
        <v>443750</v>
      </c>
      <c r="H141" s="43"/>
      <c r="I141" s="43"/>
      <c r="J141" s="147"/>
    </row>
    <row r="142" spans="1:11" ht="25.5" hidden="1" x14ac:dyDescent="0.25">
      <c r="A142" s="17"/>
      <c r="B142" s="17">
        <v>4511</v>
      </c>
      <c r="C142" s="19"/>
      <c r="D142" s="41" t="s">
        <v>110</v>
      </c>
      <c r="E142" s="11">
        <v>443750</v>
      </c>
      <c r="F142" s="11">
        <f>G142-E142</f>
        <v>0</v>
      </c>
      <c r="G142" s="11">
        <v>443750</v>
      </c>
      <c r="H142" s="11"/>
      <c r="I142" s="12"/>
    </row>
    <row r="143" spans="1:11" x14ac:dyDescent="0.25">
      <c r="A143" s="220"/>
      <c r="B143" s="220"/>
      <c r="C143" s="221"/>
      <c r="D143" s="222"/>
      <c r="E143" s="150"/>
      <c r="F143" s="150"/>
      <c r="G143" s="150"/>
      <c r="H143" s="10"/>
      <c r="I143" s="12"/>
    </row>
    <row r="144" spans="1:11" x14ac:dyDescent="0.25">
      <c r="A144" s="220"/>
      <c r="B144" s="220"/>
      <c r="C144" s="221"/>
      <c r="D144" s="222"/>
      <c r="E144" s="150"/>
      <c r="F144" s="150"/>
      <c r="G144" s="150"/>
      <c r="H144" s="10"/>
      <c r="I144" s="12"/>
    </row>
    <row r="145" spans="1:9" x14ac:dyDescent="0.25">
      <c r="A145" s="16">
        <v>9</v>
      </c>
      <c r="B145" s="16"/>
      <c r="C145" s="16"/>
      <c r="D145" s="23" t="s">
        <v>152</v>
      </c>
      <c r="E145" s="44">
        <f t="shared" ref="E145:I146" si="50">E146</f>
        <v>5469</v>
      </c>
      <c r="F145" s="44">
        <f t="shared" si="50"/>
        <v>0</v>
      </c>
      <c r="G145" s="44">
        <f t="shared" si="50"/>
        <v>5469</v>
      </c>
      <c r="H145" s="44">
        <f t="shared" si="50"/>
        <v>0</v>
      </c>
      <c r="I145" s="44">
        <f t="shared" si="50"/>
        <v>0</v>
      </c>
    </row>
    <row r="146" spans="1:9" x14ac:dyDescent="0.25">
      <c r="A146" s="17"/>
      <c r="B146" s="13">
        <v>92</v>
      </c>
      <c r="C146" s="13"/>
      <c r="D146" s="23" t="s">
        <v>153</v>
      </c>
      <c r="E146" s="44">
        <f t="shared" si="50"/>
        <v>5469</v>
      </c>
      <c r="F146" s="44">
        <f t="shared" si="50"/>
        <v>0</v>
      </c>
      <c r="G146" s="44">
        <f t="shared" si="50"/>
        <v>5469</v>
      </c>
      <c r="H146" s="44">
        <f t="shared" si="50"/>
        <v>0</v>
      </c>
      <c r="I146" s="44">
        <f t="shared" si="50"/>
        <v>0</v>
      </c>
    </row>
    <row r="147" spans="1:9" hidden="1" x14ac:dyDescent="0.25">
      <c r="A147" s="13"/>
      <c r="B147" s="13">
        <v>922</v>
      </c>
      <c r="C147" s="45"/>
      <c r="D147" s="111" t="s">
        <v>154</v>
      </c>
      <c r="E147" s="11">
        <f>SUM(E148:E149)</f>
        <v>5469</v>
      </c>
      <c r="F147" s="11">
        <f>SUM(F148:F149)</f>
        <v>0</v>
      </c>
      <c r="G147" s="11">
        <f>SUM(G148:G149)</f>
        <v>5469</v>
      </c>
      <c r="H147" s="11">
        <f>SUM(H148:H149)</f>
        <v>0</v>
      </c>
      <c r="I147" s="11">
        <f>SUM(I148:I149)</f>
        <v>0</v>
      </c>
    </row>
    <row r="148" spans="1:9" hidden="1" x14ac:dyDescent="0.25">
      <c r="A148" s="17"/>
      <c r="B148" s="17">
        <v>9222</v>
      </c>
      <c r="C148" s="15"/>
      <c r="D148" s="18" t="s">
        <v>249</v>
      </c>
      <c r="E148" s="11">
        <v>5469</v>
      </c>
      <c r="F148" s="11">
        <f>G148-E148</f>
        <v>0</v>
      </c>
      <c r="G148" s="11">
        <v>5469</v>
      </c>
      <c r="H148" s="11"/>
      <c r="I148" s="12"/>
    </row>
    <row r="149" spans="1:9" ht="25.5" hidden="1" x14ac:dyDescent="0.25">
      <c r="A149" s="17"/>
      <c r="B149" s="17">
        <v>9222</v>
      </c>
      <c r="C149" s="15"/>
      <c r="D149" s="18" t="s">
        <v>214</v>
      </c>
      <c r="E149" s="129"/>
      <c r="F149" s="11"/>
      <c r="G149" s="11"/>
      <c r="H149" s="11"/>
      <c r="I149" s="12"/>
    </row>
    <row r="176" spans="4:4" x14ac:dyDescent="0.25">
      <c r="D176" s="50"/>
    </row>
    <row r="177" spans="4:4" x14ac:dyDescent="0.25">
      <c r="D177" s="50"/>
    </row>
  </sheetData>
  <mergeCells count="2">
    <mergeCell ref="A1:I1"/>
    <mergeCell ref="A3:I3"/>
  </mergeCells>
  <pageMargins left="0.7" right="0.7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workbookViewId="0">
      <selection activeCell="B5" sqref="B5"/>
    </sheetView>
  </sheetViews>
  <sheetFormatPr defaultRowHeight="15" x14ac:dyDescent="0.25"/>
  <cols>
    <col min="1" max="1" width="33" customWidth="1"/>
    <col min="2" max="2" width="25" customWidth="1"/>
    <col min="3" max="3" width="24" customWidth="1"/>
    <col min="4" max="4" width="24.85546875" customWidth="1"/>
    <col min="5" max="5" width="24.85546875" hidden="1" customWidth="1"/>
    <col min="6" max="6" width="25.42578125" hidden="1" customWidth="1"/>
  </cols>
  <sheetData>
    <row r="1" spans="1:8" ht="24" customHeight="1" x14ac:dyDescent="0.25">
      <c r="A1" s="238" t="s">
        <v>178</v>
      </c>
      <c r="B1" s="238"/>
      <c r="C1" s="238"/>
      <c r="D1" s="238"/>
      <c r="E1" s="238"/>
      <c r="F1" s="238"/>
    </row>
    <row r="2" spans="1:8" ht="18" x14ac:dyDescent="0.25">
      <c r="A2" s="5"/>
      <c r="B2" s="5"/>
      <c r="C2" s="5"/>
      <c r="D2" s="5"/>
      <c r="E2" s="6"/>
      <c r="F2" s="6"/>
    </row>
    <row r="3" spans="1:8" x14ac:dyDescent="0.25">
      <c r="A3" s="21" t="s">
        <v>140</v>
      </c>
      <c r="B3" s="21" t="s">
        <v>159</v>
      </c>
      <c r="C3" s="21" t="s">
        <v>247</v>
      </c>
      <c r="D3" s="21" t="s">
        <v>246</v>
      </c>
      <c r="E3" s="127" t="s">
        <v>163</v>
      </c>
      <c r="F3" s="127" t="s">
        <v>164</v>
      </c>
    </row>
    <row r="4" spans="1:8" ht="17.45" customHeight="1" x14ac:dyDescent="0.25">
      <c r="A4" s="71" t="s">
        <v>0</v>
      </c>
      <c r="B4" s="75">
        <f>B5+B8+B10+B13+B15+B17+B19</f>
        <v>3150785</v>
      </c>
      <c r="C4" s="75">
        <f>C5+C8+C10+C13+C15+C17+C19</f>
        <v>0</v>
      </c>
      <c r="D4" s="75">
        <f>D5+D8+D10+D13+D15+D17+D19</f>
        <v>3150785</v>
      </c>
      <c r="E4" s="75">
        <f>E5+E8+E10+E13+E15+E17</f>
        <v>2714798</v>
      </c>
      <c r="F4" s="75">
        <f>F5+F8+F10+F13+F15+F17</f>
        <v>2806673</v>
      </c>
    </row>
    <row r="5" spans="1:8" ht="17.45" customHeight="1" x14ac:dyDescent="0.25">
      <c r="A5" s="23" t="s">
        <v>141</v>
      </c>
      <c r="B5" s="133">
        <f t="shared" ref="B5" si="0">B6+B7</f>
        <v>197135</v>
      </c>
      <c r="C5" s="133">
        <f t="shared" ref="C5:F5" si="1">C6+C7</f>
        <v>0</v>
      </c>
      <c r="D5" s="133">
        <f t="shared" si="1"/>
        <v>197135</v>
      </c>
      <c r="E5" s="133">
        <f t="shared" si="1"/>
        <v>42350</v>
      </c>
      <c r="F5" s="133">
        <f t="shared" si="1"/>
        <v>42350</v>
      </c>
    </row>
    <row r="6" spans="1:8" ht="26.25" customHeight="1" x14ac:dyDescent="0.25">
      <c r="A6" s="18" t="s">
        <v>213</v>
      </c>
      <c r="B6" s="72">
        <v>197120</v>
      </c>
      <c r="C6" s="72">
        <f>D6-B6</f>
        <v>0</v>
      </c>
      <c r="D6" s="72">
        <v>197120</v>
      </c>
      <c r="E6" s="72">
        <v>42330</v>
      </c>
      <c r="F6" s="72">
        <v>42330</v>
      </c>
    </row>
    <row r="7" spans="1:8" ht="27.75" customHeight="1" x14ac:dyDescent="0.25">
      <c r="A7" s="18" t="s">
        <v>212</v>
      </c>
      <c r="B7" s="72">
        <v>15</v>
      </c>
      <c r="C7" s="72">
        <f>D7-B7</f>
        <v>0</v>
      </c>
      <c r="D7" s="72">
        <v>15</v>
      </c>
      <c r="E7" s="72">
        <v>20</v>
      </c>
      <c r="F7" s="72">
        <v>20</v>
      </c>
    </row>
    <row r="8" spans="1:8" ht="17.45" customHeight="1" x14ac:dyDescent="0.25">
      <c r="A8" s="23" t="s">
        <v>224</v>
      </c>
      <c r="B8" s="74">
        <f t="shared" ref="B8:F8" si="2">B9</f>
        <v>5000</v>
      </c>
      <c r="C8" s="74">
        <f>C9</f>
        <v>0</v>
      </c>
      <c r="D8" s="74">
        <f t="shared" si="2"/>
        <v>5000</v>
      </c>
      <c r="E8" s="74">
        <f t="shared" si="2"/>
        <v>9000</v>
      </c>
      <c r="F8" s="74">
        <f t="shared" si="2"/>
        <v>9000</v>
      </c>
    </row>
    <row r="9" spans="1:8" ht="17.45" customHeight="1" x14ac:dyDescent="0.25">
      <c r="A9" s="15" t="s">
        <v>217</v>
      </c>
      <c r="B9" s="72">
        <v>5000</v>
      </c>
      <c r="C9" s="72">
        <f>D9-B9</f>
        <v>0</v>
      </c>
      <c r="D9" s="72">
        <v>5000</v>
      </c>
      <c r="E9" s="72">
        <v>9000</v>
      </c>
      <c r="F9" s="72">
        <v>9000</v>
      </c>
      <c r="H9" s="125"/>
    </row>
    <row r="10" spans="1:8" ht="17.45" customHeight="1" x14ac:dyDescent="0.25">
      <c r="A10" s="23" t="s">
        <v>225</v>
      </c>
      <c r="B10" s="133">
        <f t="shared" ref="B10" si="3">B11+B12</f>
        <v>202166</v>
      </c>
      <c r="C10" s="133">
        <f t="shared" ref="C10:F10" si="4">C11+C12</f>
        <v>0</v>
      </c>
      <c r="D10" s="133">
        <f t="shared" si="4"/>
        <v>202166</v>
      </c>
      <c r="E10" s="133">
        <f t="shared" si="4"/>
        <v>203346</v>
      </c>
      <c r="F10" s="133">
        <f t="shared" si="4"/>
        <v>203346</v>
      </c>
    </row>
    <row r="11" spans="1:8" ht="26.25" customHeight="1" x14ac:dyDescent="0.25">
      <c r="A11" s="41" t="s">
        <v>216</v>
      </c>
      <c r="B11" s="72">
        <v>182066</v>
      </c>
      <c r="C11" s="72">
        <f t="shared" ref="C11:C12" si="5">D11-B11</f>
        <v>0</v>
      </c>
      <c r="D11" s="72">
        <v>182066</v>
      </c>
      <c r="E11" s="72">
        <v>173246</v>
      </c>
      <c r="F11" s="72">
        <v>173246</v>
      </c>
    </row>
    <row r="12" spans="1:8" ht="30" customHeight="1" x14ac:dyDescent="0.25">
      <c r="A12" s="18" t="s">
        <v>215</v>
      </c>
      <c r="B12" s="72">
        <v>20100</v>
      </c>
      <c r="C12" s="72">
        <f t="shared" si="5"/>
        <v>0</v>
      </c>
      <c r="D12" s="72">
        <v>20100</v>
      </c>
      <c r="E12" s="72">
        <v>30100</v>
      </c>
      <c r="F12" s="72">
        <v>30100</v>
      </c>
      <c r="H12" s="125"/>
    </row>
    <row r="13" spans="1:8" ht="17.45" customHeight="1" x14ac:dyDescent="0.25">
      <c r="A13" s="23" t="s">
        <v>218</v>
      </c>
      <c r="B13" s="74">
        <f t="shared" ref="B13:F13" si="6">B14</f>
        <v>2741950</v>
      </c>
      <c r="C13" s="74">
        <f>C14</f>
        <v>0</v>
      </c>
      <c r="D13" s="74">
        <f t="shared" si="6"/>
        <v>2741950</v>
      </c>
      <c r="E13" s="74">
        <f t="shared" si="6"/>
        <v>2459500</v>
      </c>
      <c r="F13" s="74">
        <f t="shared" si="6"/>
        <v>2551375</v>
      </c>
    </row>
    <row r="14" spans="1:8" ht="17.45" customHeight="1" x14ac:dyDescent="0.25">
      <c r="A14" s="15" t="s">
        <v>219</v>
      </c>
      <c r="B14" s="72">
        <v>2741950</v>
      </c>
      <c r="C14" s="72">
        <f>D14-B14</f>
        <v>0</v>
      </c>
      <c r="D14" s="72">
        <v>2741950</v>
      </c>
      <c r="E14" s="72">
        <v>2459500</v>
      </c>
      <c r="F14" s="72">
        <v>2551375</v>
      </c>
    </row>
    <row r="15" spans="1:8" ht="17.45" customHeight="1" x14ac:dyDescent="0.25">
      <c r="A15" s="23" t="s">
        <v>220</v>
      </c>
      <c r="B15" s="74">
        <f t="shared" ref="B15:F15" si="7">B16</f>
        <v>1319</v>
      </c>
      <c r="C15" s="74">
        <f>C16</f>
        <v>0</v>
      </c>
      <c r="D15" s="74">
        <f t="shared" si="7"/>
        <v>1319</v>
      </c>
      <c r="E15" s="74">
        <f t="shared" si="7"/>
        <v>500</v>
      </c>
      <c r="F15" s="74">
        <f t="shared" si="7"/>
        <v>500</v>
      </c>
    </row>
    <row r="16" spans="1:8" ht="17.45" customHeight="1" x14ac:dyDescent="0.25">
      <c r="A16" s="15" t="s">
        <v>221</v>
      </c>
      <c r="B16" s="72">
        <v>1319</v>
      </c>
      <c r="C16" s="72">
        <f>D16-B16</f>
        <v>0</v>
      </c>
      <c r="D16" s="72">
        <v>1319</v>
      </c>
      <c r="E16" s="72">
        <v>500</v>
      </c>
      <c r="F16" s="72">
        <v>500</v>
      </c>
    </row>
    <row r="17" spans="1:6" ht="40.5" customHeight="1" x14ac:dyDescent="0.25">
      <c r="A17" s="23" t="s">
        <v>222</v>
      </c>
      <c r="B17" s="74">
        <f t="shared" ref="B17:F17" si="8">B18</f>
        <v>915</v>
      </c>
      <c r="C17" s="74">
        <f>C18</f>
        <v>0</v>
      </c>
      <c r="D17" s="74">
        <f t="shared" si="8"/>
        <v>915</v>
      </c>
      <c r="E17" s="74">
        <f t="shared" si="8"/>
        <v>102</v>
      </c>
      <c r="F17" s="74">
        <f t="shared" si="8"/>
        <v>102</v>
      </c>
    </row>
    <row r="18" spans="1:6" ht="47.25" customHeight="1" x14ac:dyDescent="0.25">
      <c r="A18" s="18" t="s">
        <v>223</v>
      </c>
      <c r="B18" s="72">
        <v>915</v>
      </c>
      <c r="C18" s="72">
        <f>D18-B18</f>
        <v>0</v>
      </c>
      <c r="D18" s="72">
        <v>915</v>
      </c>
      <c r="E18" s="72">
        <v>102</v>
      </c>
      <c r="F18" s="72">
        <v>102</v>
      </c>
    </row>
    <row r="19" spans="1:6" ht="22.5" customHeight="1" x14ac:dyDescent="0.25">
      <c r="A19" s="23" t="s">
        <v>158</v>
      </c>
      <c r="B19" s="74">
        <f t="shared" ref="B19" si="9">B20+B21</f>
        <v>2300</v>
      </c>
      <c r="C19" s="74">
        <f>C20+C21</f>
        <v>0</v>
      </c>
      <c r="D19" s="74">
        <f t="shared" ref="D19:F19" si="10">D20+D21</f>
        <v>2300</v>
      </c>
      <c r="E19" s="74">
        <f t="shared" si="10"/>
        <v>0</v>
      </c>
      <c r="F19" s="74">
        <f t="shared" si="10"/>
        <v>0</v>
      </c>
    </row>
    <row r="20" spans="1:6" ht="24" customHeight="1" x14ac:dyDescent="0.25">
      <c r="A20" s="18" t="s">
        <v>251</v>
      </c>
      <c r="B20" s="72">
        <v>2300</v>
      </c>
      <c r="C20" s="72">
        <f>D20-B20</f>
        <v>0</v>
      </c>
      <c r="D20" s="72">
        <v>2300</v>
      </c>
      <c r="E20" s="72"/>
      <c r="F20" s="72"/>
    </row>
    <row r="21" spans="1:6" ht="22.5" hidden="1" customHeight="1" x14ac:dyDescent="0.25">
      <c r="A21" s="15"/>
      <c r="B21" s="72"/>
      <c r="C21" s="72"/>
      <c r="D21" s="72"/>
      <c r="E21" s="72"/>
      <c r="F21" s="72"/>
    </row>
    <row r="22" spans="1:6" ht="18" x14ac:dyDescent="0.25">
      <c r="A22" s="5"/>
      <c r="B22" s="5"/>
      <c r="C22" s="5"/>
      <c r="D22" s="5"/>
      <c r="E22" s="6"/>
      <c r="F22" s="6"/>
    </row>
    <row r="23" spans="1:6" x14ac:dyDescent="0.25">
      <c r="A23" s="21" t="s">
        <v>140</v>
      </c>
      <c r="B23" s="21" t="s">
        <v>159</v>
      </c>
      <c r="C23" s="21" t="s">
        <v>247</v>
      </c>
      <c r="D23" s="21" t="s">
        <v>246</v>
      </c>
      <c r="E23" s="127" t="s">
        <v>163</v>
      </c>
      <c r="F23" s="127" t="s">
        <v>164</v>
      </c>
    </row>
    <row r="24" spans="1:6" ht="17.45" customHeight="1" x14ac:dyDescent="0.25">
      <c r="A24" s="71" t="s">
        <v>1</v>
      </c>
      <c r="B24" s="76">
        <f>B25+B28+B30+B33+B35+B37+B39</f>
        <v>3150785</v>
      </c>
      <c r="C24" s="76">
        <f>C25+C28+C30+C33+C35+C37+C39</f>
        <v>0</v>
      </c>
      <c r="D24" s="76">
        <f>D25+D28+D30+D33+D35+D37+D39</f>
        <v>3150785</v>
      </c>
      <c r="E24" s="76">
        <f>E25+E28+E30+E33+E35+E37+E39</f>
        <v>2714798</v>
      </c>
      <c r="F24" s="76">
        <f>F25+F28+F30+F33+F35+F37+F39</f>
        <v>2806673</v>
      </c>
    </row>
    <row r="25" spans="1:6" ht="17.45" customHeight="1" x14ac:dyDescent="0.25">
      <c r="A25" s="23" t="s">
        <v>141</v>
      </c>
      <c r="B25" s="133">
        <f t="shared" ref="B25" si="11">B26+B27</f>
        <v>197135</v>
      </c>
      <c r="C25" s="133">
        <f t="shared" ref="C25:F25" si="12">C26+C27</f>
        <v>0</v>
      </c>
      <c r="D25" s="133">
        <f t="shared" si="12"/>
        <v>197135</v>
      </c>
      <c r="E25" s="133">
        <f t="shared" si="12"/>
        <v>42350</v>
      </c>
      <c r="F25" s="133">
        <f t="shared" si="12"/>
        <v>42350</v>
      </c>
    </row>
    <row r="26" spans="1:6" ht="27.75" customHeight="1" x14ac:dyDescent="0.25">
      <c r="A26" s="18" t="s">
        <v>213</v>
      </c>
      <c r="B26" s="72">
        <v>197120</v>
      </c>
      <c r="C26" s="72">
        <f t="shared" ref="C26:C27" si="13">D26-B26</f>
        <v>0</v>
      </c>
      <c r="D26" s="72">
        <v>197120</v>
      </c>
      <c r="E26" s="72">
        <v>42330</v>
      </c>
      <c r="F26" s="72">
        <v>42330</v>
      </c>
    </row>
    <row r="27" spans="1:6" ht="26.25" customHeight="1" x14ac:dyDescent="0.25">
      <c r="A27" s="18" t="s">
        <v>212</v>
      </c>
      <c r="B27" s="72">
        <v>15</v>
      </c>
      <c r="C27" s="72">
        <f t="shared" si="13"/>
        <v>0</v>
      </c>
      <c r="D27" s="72">
        <v>15</v>
      </c>
      <c r="E27" s="72">
        <v>20</v>
      </c>
      <c r="F27" s="72">
        <v>20</v>
      </c>
    </row>
    <row r="28" spans="1:6" ht="17.45" customHeight="1" x14ac:dyDescent="0.25">
      <c r="A28" s="23" t="s">
        <v>224</v>
      </c>
      <c r="B28" s="74">
        <f t="shared" ref="B28:F28" si="14">B29</f>
        <v>5000</v>
      </c>
      <c r="C28" s="74">
        <f t="shared" si="14"/>
        <v>0</v>
      </c>
      <c r="D28" s="74">
        <f t="shared" si="14"/>
        <v>5000</v>
      </c>
      <c r="E28" s="74">
        <f t="shared" si="14"/>
        <v>9000</v>
      </c>
      <c r="F28" s="74">
        <f t="shared" si="14"/>
        <v>9000</v>
      </c>
    </row>
    <row r="29" spans="1:6" ht="17.45" customHeight="1" x14ac:dyDescent="0.25">
      <c r="A29" s="15" t="s">
        <v>226</v>
      </c>
      <c r="B29" s="72">
        <v>5000</v>
      </c>
      <c r="C29" s="72">
        <f>D29-B29</f>
        <v>0</v>
      </c>
      <c r="D29" s="72">
        <v>5000</v>
      </c>
      <c r="E29" s="72">
        <v>9000</v>
      </c>
      <c r="F29" s="72">
        <v>9000</v>
      </c>
    </row>
    <row r="30" spans="1:6" ht="17.45" customHeight="1" x14ac:dyDescent="0.25">
      <c r="A30" s="23" t="s">
        <v>225</v>
      </c>
      <c r="B30" s="133">
        <f t="shared" ref="B30" si="15">B31+B32</f>
        <v>202166</v>
      </c>
      <c r="C30" s="133">
        <f t="shared" ref="C30:F30" si="16">C31+C32</f>
        <v>0</v>
      </c>
      <c r="D30" s="133">
        <f t="shared" si="16"/>
        <v>202166</v>
      </c>
      <c r="E30" s="133">
        <f t="shared" si="16"/>
        <v>203346</v>
      </c>
      <c r="F30" s="133">
        <f t="shared" si="16"/>
        <v>203346</v>
      </c>
    </row>
    <row r="31" spans="1:6" ht="27.75" customHeight="1" x14ac:dyDescent="0.25">
      <c r="A31" s="41" t="s">
        <v>216</v>
      </c>
      <c r="B31" s="72">
        <v>182066</v>
      </c>
      <c r="C31" s="72">
        <f t="shared" ref="C31:C32" si="17">D31-B31</f>
        <v>0</v>
      </c>
      <c r="D31" s="72">
        <v>182066</v>
      </c>
      <c r="E31" s="72">
        <v>173246</v>
      </c>
      <c r="F31" s="72">
        <v>173246</v>
      </c>
    </row>
    <row r="32" spans="1:6" ht="24.75" customHeight="1" x14ac:dyDescent="0.25">
      <c r="A32" s="18" t="s">
        <v>227</v>
      </c>
      <c r="B32" s="72">
        <v>20100</v>
      </c>
      <c r="C32" s="72">
        <f t="shared" si="17"/>
        <v>0</v>
      </c>
      <c r="D32" s="72">
        <v>20100</v>
      </c>
      <c r="E32" s="72">
        <v>30100</v>
      </c>
      <c r="F32" s="72">
        <v>30100</v>
      </c>
    </row>
    <row r="33" spans="1:6" ht="17.45" customHeight="1" x14ac:dyDescent="0.25">
      <c r="A33" s="23" t="s">
        <v>218</v>
      </c>
      <c r="B33" s="74">
        <f t="shared" ref="B33:F33" si="18">B34</f>
        <v>2736481</v>
      </c>
      <c r="C33" s="74">
        <f t="shared" si="18"/>
        <v>0</v>
      </c>
      <c r="D33" s="74">
        <f t="shared" si="18"/>
        <v>2736481</v>
      </c>
      <c r="E33" s="74">
        <f>E34</f>
        <v>2459500</v>
      </c>
      <c r="F33" s="74">
        <f t="shared" si="18"/>
        <v>2551375</v>
      </c>
    </row>
    <row r="34" spans="1:6" ht="17.45" customHeight="1" x14ac:dyDescent="0.25">
      <c r="A34" s="15" t="s">
        <v>219</v>
      </c>
      <c r="B34" s="72">
        <v>2736481</v>
      </c>
      <c r="C34" s="72">
        <f>D34-B34</f>
        <v>0</v>
      </c>
      <c r="D34" s="72">
        <v>2736481</v>
      </c>
      <c r="E34" s="72">
        <v>2459500</v>
      </c>
      <c r="F34" s="72">
        <v>2551375</v>
      </c>
    </row>
    <row r="35" spans="1:6" ht="17.45" customHeight="1" x14ac:dyDescent="0.25">
      <c r="A35" s="23" t="s">
        <v>220</v>
      </c>
      <c r="B35" s="74">
        <f t="shared" ref="B35:F35" si="19">B36</f>
        <v>1319</v>
      </c>
      <c r="C35" s="74">
        <f t="shared" si="19"/>
        <v>0</v>
      </c>
      <c r="D35" s="74">
        <f t="shared" si="19"/>
        <v>1319</v>
      </c>
      <c r="E35" s="74">
        <f t="shared" si="19"/>
        <v>500</v>
      </c>
      <c r="F35" s="74">
        <f t="shared" si="19"/>
        <v>500</v>
      </c>
    </row>
    <row r="36" spans="1:6" ht="17.45" customHeight="1" x14ac:dyDescent="0.25">
      <c r="A36" s="15" t="s">
        <v>228</v>
      </c>
      <c r="B36" s="72">
        <v>1319</v>
      </c>
      <c r="C36" s="72">
        <f>D36-B36</f>
        <v>0</v>
      </c>
      <c r="D36" s="72">
        <v>1319</v>
      </c>
      <c r="E36" s="72">
        <v>500</v>
      </c>
      <c r="F36" s="72">
        <v>500</v>
      </c>
    </row>
    <row r="37" spans="1:6" ht="39" customHeight="1" x14ac:dyDescent="0.25">
      <c r="A37" s="23" t="s">
        <v>222</v>
      </c>
      <c r="B37" s="74">
        <f t="shared" ref="B37:F37" si="20">B38</f>
        <v>915</v>
      </c>
      <c r="C37" s="74">
        <f t="shared" si="20"/>
        <v>0</v>
      </c>
      <c r="D37" s="74">
        <f t="shared" si="20"/>
        <v>915</v>
      </c>
      <c r="E37" s="74">
        <f t="shared" si="20"/>
        <v>102</v>
      </c>
      <c r="F37" s="74">
        <f t="shared" si="20"/>
        <v>102</v>
      </c>
    </row>
    <row r="38" spans="1:6" ht="43.5" customHeight="1" x14ac:dyDescent="0.25">
      <c r="A38" s="18" t="s">
        <v>229</v>
      </c>
      <c r="B38" s="72">
        <v>915</v>
      </c>
      <c r="C38" s="72">
        <f>D38-B38</f>
        <v>0</v>
      </c>
      <c r="D38" s="72">
        <v>915</v>
      </c>
      <c r="E38" s="72">
        <v>102</v>
      </c>
      <c r="F38" s="72">
        <v>102</v>
      </c>
    </row>
    <row r="39" spans="1:6" ht="19.5" customHeight="1" x14ac:dyDescent="0.25">
      <c r="A39" s="23" t="s">
        <v>158</v>
      </c>
      <c r="B39" s="74">
        <f t="shared" ref="B39:F39" si="21">B40</f>
        <v>7769</v>
      </c>
      <c r="C39" s="74">
        <f t="shared" si="21"/>
        <v>0</v>
      </c>
      <c r="D39" s="74">
        <f t="shared" si="21"/>
        <v>7769</v>
      </c>
      <c r="E39" s="74">
        <f t="shared" si="21"/>
        <v>0</v>
      </c>
      <c r="F39" s="74">
        <f t="shared" si="21"/>
        <v>0</v>
      </c>
    </row>
    <row r="40" spans="1:6" ht="18" customHeight="1" x14ac:dyDescent="0.25">
      <c r="A40" s="111" t="s">
        <v>175</v>
      </c>
      <c r="B40" s="123">
        <f t="shared" ref="B40" si="22">SUM(B41:B45)</f>
        <v>7769</v>
      </c>
      <c r="C40" s="123">
        <f t="shared" ref="C40:C45" si="23">D40-B40</f>
        <v>0</v>
      </c>
      <c r="D40" s="123">
        <f t="shared" ref="D40:F40" si="24">SUM(D41:D45)</f>
        <v>7769</v>
      </c>
      <c r="E40" s="72">
        <f t="shared" si="24"/>
        <v>0</v>
      </c>
      <c r="F40" s="72">
        <f t="shared" si="24"/>
        <v>0</v>
      </c>
    </row>
    <row r="41" spans="1:6" x14ac:dyDescent="0.25">
      <c r="A41" s="18" t="s">
        <v>208</v>
      </c>
      <c r="B41" s="223">
        <v>3609</v>
      </c>
      <c r="C41" s="223">
        <f t="shared" si="23"/>
        <v>0</v>
      </c>
      <c r="D41" s="223">
        <v>3609</v>
      </c>
      <c r="E41" s="72"/>
      <c r="F41" s="72"/>
    </row>
    <row r="42" spans="1:6" x14ac:dyDescent="0.25">
      <c r="A42" s="18" t="s">
        <v>209</v>
      </c>
      <c r="B42" s="223">
        <v>8</v>
      </c>
      <c r="C42" s="223">
        <f t="shared" si="23"/>
        <v>0</v>
      </c>
      <c r="D42" s="223">
        <v>8</v>
      </c>
      <c r="E42" s="72"/>
      <c r="F42" s="72"/>
    </row>
    <row r="43" spans="1:6" x14ac:dyDescent="0.25">
      <c r="A43" s="18" t="s">
        <v>210</v>
      </c>
      <c r="B43" s="223">
        <v>2462</v>
      </c>
      <c r="C43" s="223">
        <f t="shared" si="23"/>
        <v>0</v>
      </c>
      <c r="D43" s="223">
        <v>2462</v>
      </c>
      <c r="E43" s="72"/>
      <c r="F43" s="72"/>
    </row>
    <row r="44" spans="1:6" hidden="1" x14ac:dyDescent="0.25">
      <c r="A44" s="18" t="s">
        <v>210</v>
      </c>
      <c r="B44" s="223"/>
      <c r="C44" s="223">
        <f t="shared" si="23"/>
        <v>0</v>
      </c>
      <c r="D44" s="223"/>
      <c r="E44" s="72"/>
      <c r="F44" s="72"/>
    </row>
    <row r="45" spans="1:6" x14ac:dyDescent="0.25">
      <c r="A45" s="18" t="s">
        <v>211</v>
      </c>
      <c r="B45" s="223">
        <v>1690</v>
      </c>
      <c r="C45" s="223">
        <f t="shared" si="23"/>
        <v>0</v>
      </c>
      <c r="D45" s="223">
        <v>1690</v>
      </c>
      <c r="E45" s="72"/>
      <c r="F45" s="72"/>
    </row>
  </sheetData>
  <mergeCells count="1">
    <mergeCell ref="A1:F1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"/>
  <sheetViews>
    <sheetView workbookViewId="0">
      <selection activeCell="B11" sqref="B11"/>
    </sheetView>
  </sheetViews>
  <sheetFormatPr defaultRowHeight="15" x14ac:dyDescent="0.25"/>
  <cols>
    <col min="1" max="1" width="37.7109375" customWidth="1"/>
    <col min="2" max="4" width="25.28515625" customWidth="1"/>
    <col min="5" max="6" width="25.28515625" hidden="1" customWidth="1"/>
  </cols>
  <sheetData>
    <row r="1" spans="1:6" ht="24.75" customHeight="1" x14ac:dyDescent="0.25">
      <c r="A1" s="258" t="s">
        <v>179</v>
      </c>
      <c r="B1" s="239"/>
      <c r="C1" s="239"/>
      <c r="D1" s="239"/>
      <c r="E1" s="239"/>
      <c r="F1" s="239"/>
    </row>
    <row r="2" spans="1:6" ht="18" x14ac:dyDescent="0.25">
      <c r="A2" s="5"/>
      <c r="B2" s="5"/>
      <c r="C2" s="5"/>
      <c r="D2" s="5"/>
      <c r="E2" s="6"/>
      <c r="F2" s="6"/>
    </row>
    <row r="3" spans="1:6" x14ac:dyDescent="0.25">
      <c r="A3" s="21" t="s">
        <v>16</v>
      </c>
      <c r="B3" s="21" t="s">
        <v>159</v>
      </c>
      <c r="C3" s="21" t="s">
        <v>247</v>
      </c>
      <c r="D3" s="21" t="s">
        <v>246</v>
      </c>
      <c r="E3" s="127" t="s">
        <v>163</v>
      </c>
      <c r="F3" s="127" t="s">
        <v>164</v>
      </c>
    </row>
    <row r="4" spans="1:6" ht="15.75" customHeight="1" x14ac:dyDescent="0.25">
      <c r="A4" s="13" t="s">
        <v>17</v>
      </c>
      <c r="B4" s="10">
        <f t="shared" ref="B4" si="0">B9</f>
        <v>3150785</v>
      </c>
      <c r="C4" s="10">
        <f t="shared" ref="C4:F4" si="1">C9</f>
        <v>0</v>
      </c>
      <c r="D4" s="10">
        <f t="shared" si="1"/>
        <v>3150785</v>
      </c>
      <c r="E4" s="10">
        <f t="shared" si="1"/>
        <v>2714798</v>
      </c>
      <c r="F4" s="10">
        <f t="shared" si="1"/>
        <v>2806673</v>
      </c>
    </row>
    <row r="5" spans="1:6" ht="15.75" hidden="1" customHeight="1" x14ac:dyDescent="0.25">
      <c r="A5" s="13" t="s">
        <v>43</v>
      </c>
      <c r="B5" s="11"/>
      <c r="C5" s="11"/>
      <c r="D5" s="11"/>
      <c r="E5" s="11"/>
      <c r="F5" s="11"/>
    </row>
    <row r="6" spans="1:6" hidden="1" x14ac:dyDescent="0.25">
      <c r="A6" s="18" t="s">
        <v>44</v>
      </c>
      <c r="B6" s="11"/>
      <c r="C6" s="11"/>
      <c r="D6" s="11"/>
      <c r="E6" s="11"/>
      <c r="F6" s="11"/>
    </row>
    <row r="7" spans="1:6" hidden="1" x14ac:dyDescent="0.25">
      <c r="A7" s="13" t="s">
        <v>45</v>
      </c>
      <c r="B7" s="11"/>
      <c r="C7" s="11"/>
      <c r="D7" s="11"/>
      <c r="E7" s="11"/>
      <c r="F7" s="12"/>
    </row>
    <row r="8" spans="1:6" hidden="1" x14ac:dyDescent="0.25">
      <c r="A8" s="19" t="s">
        <v>46</v>
      </c>
      <c r="B8" s="11"/>
      <c r="C8" s="11"/>
      <c r="D8" s="11"/>
      <c r="E8" s="11"/>
      <c r="F8" s="12"/>
    </row>
    <row r="9" spans="1:6" x14ac:dyDescent="0.25">
      <c r="A9" s="13" t="s">
        <v>47</v>
      </c>
      <c r="B9" s="10">
        <f t="shared" ref="B9:F9" si="2">B10</f>
        <v>3150785</v>
      </c>
      <c r="C9" s="10">
        <f t="shared" si="2"/>
        <v>0</v>
      </c>
      <c r="D9" s="10">
        <f t="shared" si="2"/>
        <v>3150785</v>
      </c>
      <c r="E9" s="10">
        <f t="shared" si="2"/>
        <v>2714798</v>
      </c>
      <c r="F9" s="10">
        <f t="shared" si="2"/>
        <v>2806673</v>
      </c>
    </row>
    <row r="10" spans="1:6" x14ac:dyDescent="0.25">
      <c r="A10" s="19" t="s">
        <v>48</v>
      </c>
      <c r="B10" s="11">
        <v>3150785</v>
      </c>
      <c r="C10" s="11">
        <f>D10-B10</f>
        <v>0</v>
      </c>
      <c r="D10" s="11">
        <v>3150785</v>
      </c>
      <c r="E10" s="11">
        <v>2714798</v>
      </c>
      <c r="F10" s="12">
        <v>2806673</v>
      </c>
    </row>
  </sheetData>
  <mergeCells count="1">
    <mergeCell ref="A1:F1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7"/>
  <sheetViews>
    <sheetView workbookViewId="0">
      <selection activeCell="H1" sqref="H1:I104857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9" width="25.28515625" hidden="1" customWidth="1"/>
  </cols>
  <sheetData>
    <row r="1" spans="1:9" ht="18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238" t="s">
        <v>180</v>
      </c>
      <c r="B2" s="238"/>
      <c r="C2" s="238"/>
      <c r="D2" s="238"/>
      <c r="E2" s="238"/>
      <c r="F2" s="238"/>
      <c r="G2" s="238"/>
      <c r="H2" s="240"/>
      <c r="I2" s="240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8" customHeight="1" x14ac:dyDescent="0.25">
      <c r="A4" s="238" t="s">
        <v>167</v>
      </c>
      <c r="B4" s="239"/>
      <c r="C4" s="239"/>
      <c r="D4" s="239"/>
      <c r="E4" s="239"/>
      <c r="F4" s="239"/>
      <c r="G4" s="239"/>
      <c r="H4" s="239"/>
      <c r="I4" s="239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x14ac:dyDescent="0.25">
      <c r="A6" s="21" t="s">
        <v>7</v>
      </c>
      <c r="B6" s="20" t="s">
        <v>8</v>
      </c>
      <c r="C6" s="20" t="s">
        <v>9</v>
      </c>
      <c r="D6" s="20" t="s">
        <v>34</v>
      </c>
      <c r="E6" s="21" t="s">
        <v>159</v>
      </c>
      <c r="F6" s="21" t="s">
        <v>247</v>
      </c>
      <c r="G6" s="21" t="s">
        <v>246</v>
      </c>
      <c r="H6" s="127" t="s">
        <v>163</v>
      </c>
      <c r="I6" s="127" t="s">
        <v>164</v>
      </c>
    </row>
    <row r="7" spans="1:9" s="70" customFormat="1" x14ac:dyDescent="0.25">
      <c r="A7" s="69"/>
      <c r="B7" s="65"/>
      <c r="C7" s="65"/>
      <c r="D7" s="65" t="s">
        <v>181</v>
      </c>
      <c r="E7" s="65">
        <v>0</v>
      </c>
      <c r="F7" s="69">
        <v>0</v>
      </c>
      <c r="G7" s="69">
        <v>0</v>
      </c>
      <c r="H7" s="69">
        <v>0</v>
      </c>
      <c r="I7" s="69">
        <v>0</v>
      </c>
    </row>
    <row r="8" spans="1:9" ht="25.5" x14ac:dyDescent="0.25">
      <c r="A8" s="13">
        <v>8</v>
      </c>
      <c r="B8" s="13"/>
      <c r="C8" s="13"/>
      <c r="D8" s="13" t="s">
        <v>18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3"/>
      <c r="B9" s="17">
        <v>84</v>
      </c>
      <c r="C9" s="17"/>
      <c r="D9" s="17" t="s">
        <v>25</v>
      </c>
      <c r="E9" s="10"/>
      <c r="F9" s="11"/>
      <c r="G9" s="11"/>
      <c r="H9" s="11"/>
      <c r="I9" s="11"/>
    </row>
    <row r="10" spans="1:9" x14ac:dyDescent="0.25">
      <c r="A10" s="14"/>
      <c r="B10" s="14"/>
      <c r="C10" s="15"/>
      <c r="D10" s="18"/>
      <c r="E10" s="10"/>
      <c r="F10" s="11"/>
      <c r="G10" s="11"/>
      <c r="H10" s="11"/>
      <c r="I10" s="11"/>
    </row>
    <row r="11" spans="1:9" x14ac:dyDescent="0.25">
      <c r="A11" s="14"/>
      <c r="B11" s="14"/>
      <c r="C11" s="15"/>
      <c r="D11" s="68" t="s">
        <v>182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ht="25.5" x14ac:dyDescent="0.25">
      <c r="A12" s="16">
        <v>5</v>
      </c>
      <c r="B12" s="16"/>
      <c r="C12" s="16"/>
      <c r="D12" s="23" t="s">
        <v>19</v>
      </c>
      <c r="E12" s="10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ht="25.5" x14ac:dyDescent="0.25">
      <c r="A13" s="17"/>
      <c r="B13" s="17">
        <v>54</v>
      </c>
      <c r="C13" s="17"/>
      <c r="D13" s="24" t="s">
        <v>26</v>
      </c>
      <c r="E13" s="10"/>
      <c r="F13" s="11"/>
      <c r="G13" s="11"/>
      <c r="H13" s="11"/>
      <c r="I13" s="12"/>
    </row>
    <row r="16" spans="1:9" ht="15.75" customHeight="1" x14ac:dyDescent="0.25">
      <c r="A16" s="238" t="s">
        <v>168</v>
      </c>
      <c r="B16" s="239"/>
      <c r="C16" s="239"/>
      <c r="D16" s="239"/>
      <c r="E16" s="239"/>
      <c r="F16" s="239"/>
      <c r="G16" s="239"/>
      <c r="H16" s="239"/>
      <c r="I16" s="239"/>
    </row>
    <row r="17" spans="1:9" ht="18" x14ac:dyDescent="0.25">
      <c r="A17" s="5"/>
      <c r="B17" s="5"/>
      <c r="C17" s="5"/>
      <c r="D17" s="5"/>
      <c r="E17" s="5"/>
      <c r="F17" s="5"/>
      <c r="G17" s="5"/>
      <c r="H17" s="6"/>
      <c r="I17" s="6"/>
    </row>
    <row r="18" spans="1:9" x14ac:dyDescent="0.25">
      <c r="A18" s="21" t="s">
        <v>7</v>
      </c>
      <c r="B18" s="20" t="s">
        <v>8</v>
      </c>
      <c r="C18" s="20" t="s">
        <v>9</v>
      </c>
      <c r="D18" s="20" t="s">
        <v>34</v>
      </c>
      <c r="E18" s="21" t="s">
        <v>159</v>
      </c>
      <c r="F18" s="21" t="s">
        <v>247</v>
      </c>
      <c r="G18" s="21" t="s">
        <v>246</v>
      </c>
      <c r="H18" s="127" t="s">
        <v>163</v>
      </c>
      <c r="I18" s="127" t="s">
        <v>164</v>
      </c>
    </row>
    <row r="19" spans="1:9" x14ac:dyDescent="0.25">
      <c r="A19" s="69"/>
      <c r="B19" s="65"/>
      <c r="C19" s="65"/>
      <c r="D19" s="65" t="s">
        <v>181</v>
      </c>
      <c r="E19" s="65">
        <v>0</v>
      </c>
      <c r="F19" s="69">
        <v>0</v>
      </c>
      <c r="G19" s="69">
        <v>0</v>
      </c>
      <c r="H19" s="69">
        <v>0</v>
      </c>
      <c r="I19" s="69">
        <v>0</v>
      </c>
    </row>
    <row r="20" spans="1:9" x14ac:dyDescent="0.25">
      <c r="A20" s="190" t="s">
        <v>183</v>
      </c>
      <c r="B20" s="13"/>
      <c r="C20" s="13"/>
      <c r="D20" s="13" t="s">
        <v>184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ht="25.5" x14ac:dyDescent="0.25">
      <c r="A21" s="13" t="s">
        <v>191</v>
      </c>
      <c r="B21" s="17"/>
      <c r="C21" s="17"/>
      <c r="D21" s="17" t="s">
        <v>185</v>
      </c>
      <c r="E21" s="10"/>
      <c r="F21" s="11"/>
      <c r="G21" s="11"/>
      <c r="H21" s="11"/>
      <c r="I21" s="11"/>
    </row>
    <row r="22" spans="1:9" x14ac:dyDescent="0.25">
      <c r="A22" s="14"/>
      <c r="B22" s="14"/>
      <c r="C22" s="15"/>
      <c r="D22" s="18"/>
      <c r="E22" s="10"/>
      <c r="F22" s="11"/>
      <c r="G22" s="11"/>
      <c r="H22" s="11"/>
      <c r="I22" s="11"/>
    </row>
    <row r="23" spans="1:9" x14ac:dyDescent="0.25">
      <c r="A23" s="14"/>
      <c r="B23" s="14"/>
      <c r="C23" s="15"/>
      <c r="D23" s="68" t="s">
        <v>182</v>
      </c>
      <c r="E23" s="10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16">
        <v>1</v>
      </c>
      <c r="B24" s="16"/>
      <c r="C24" s="16"/>
      <c r="D24" s="23" t="s">
        <v>186</v>
      </c>
      <c r="E24" s="10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5">
      <c r="A25" s="17">
        <v>11</v>
      </c>
      <c r="B25" s="17"/>
      <c r="C25" s="17"/>
      <c r="D25" s="24" t="s">
        <v>187</v>
      </c>
      <c r="E25" s="10"/>
      <c r="F25" s="11"/>
      <c r="G25" s="11"/>
      <c r="H25" s="11"/>
      <c r="I25" s="12"/>
    </row>
    <row r="26" spans="1:9" x14ac:dyDescent="0.25">
      <c r="A26" s="191" t="s">
        <v>188</v>
      </c>
      <c r="B26" s="16"/>
      <c r="C26" s="16"/>
      <c r="D26" s="23" t="s">
        <v>27</v>
      </c>
      <c r="E26" s="10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5">
      <c r="A27" s="17" t="s">
        <v>190</v>
      </c>
      <c r="B27" s="17"/>
      <c r="C27" s="17"/>
      <c r="D27" s="24" t="s">
        <v>189</v>
      </c>
      <c r="E27" s="10"/>
      <c r="F27" s="11"/>
      <c r="G27" s="11"/>
      <c r="H27" s="11"/>
      <c r="I27" s="12"/>
    </row>
  </sheetData>
  <mergeCells count="3">
    <mergeCell ref="A2:I2"/>
    <mergeCell ref="A4:I4"/>
    <mergeCell ref="A16:I16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04"/>
  <sheetViews>
    <sheetView topLeftCell="A265" workbookViewId="0">
      <selection activeCell="A305" sqref="A305"/>
    </sheetView>
  </sheetViews>
  <sheetFormatPr defaultRowHeight="15" x14ac:dyDescent="0.25"/>
  <cols>
    <col min="1" max="1" width="8.140625" customWidth="1"/>
    <col min="2" max="2" width="10.5703125" customWidth="1"/>
    <col min="3" max="3" width="7" customWidth="1"/>
    <col min="4" max="4" width="37.28515625" customWidth="1"/>
    <col min="5" max="5" width="21.140625" customWidth="1"/>
    <col min="6" max="6" width="20.5703125" customWidth="1"/>
    <col min="7" max="7" width="21.7109375" customWidth="1"/>
    <col min="8" max="8" width="21.7109375" style="117" hidden="1" customWidth="1"/>
    <col min="9" max="9" width="20.7109375" hidden="1" customWidth="1"/>
  </cols>
  <sheetData>
    <row r="1" spans="1:9" ht="31.5" customHeight="1" x14ac:dyDescent="0.25">
      <c r="A1" s="238" t="s">
        <v>20</v>
      </c>
      <c r="B1" s="239"/>
      <c r="C1" s="239"/>
      <c r="D1" s="239"/>
      <c r="E1" s="239"/>
      <c r="F1" s="239"/>
      <c r="G1" s="239"/>
      <c r="H1" s="239"/>
      <c r="I1" s="239"/>
    </row>
    <row r="2" spans="1:9" ht="31.5" customHeight="1" x14ac:dyDescent="0.25">
      <c r="A2" s="5"/>
      <c r="B2" s="5"/>
      <c r="C2" s="5"/>
      <c r="D2" s="5"/>
      <c r="E2" s="5"/>
      <c r="F2" s="206"/>
      <c r="G2" s="5"/>
      <c r="H2" s="112"/>
      <c r="I2" s="6"/>
    </row>
    <row r="3" spans="1:9" ht="28.5" customHeight="1" x14ac:dyDescent="0.25">
      <c r="A3" s="265" t="s">
        <v>22</v>
      </c>
      <c r="B3" s="266"/>
      <c r="C3" s="267"/>
      <c r="D3" s="119" t="s">
        <v>23</v>
      </c>
      <c r="E3" s="20" t="s">
        <v>159</v>
      </c>
      <c r="F3" s="207" t="s">
        <v>245</v>
      </c>
      <c r="G3" s="21" t="s">
        <v>246</v>
      </c>
      <c r="H3" s="127" t="s">
        <v>163</v>
      </c>
      <c r="I3" s="127" t="s">
        <v>164</v>
      </c>
    </row>
    <row r="4" spans="1:9" ht="24.75" customHeight="1" x14ac:dyDescent="0.25">
      <c r="A4" s="195" t="s">
        <v>192</v>
      </c>
      <c r="B4" s="196" t="s">
        <v>194</v>
      </c>
      <c r="C4" s="197"/>
      <c r="D4" s="198" t="s">
        <v>197</v>
      </c>
      <c r="E4" s="192"/>
      <c r="F4" s="208"/>
      <c r="G4" s="193"/>
      <c r="H4" s="194"/>
      <c r="I4" s="194"/>
    </row>
    <row r="5" spans="1:9" ht="15" customHeight="1" x14ac:dyDescent="0.25">
      <c r="A5" s="195" t="s">
        <v>193</v>
      </c>
      <c r="B5" s="196" t="s">
        <v>195</v>
      </c>
      <c r="C5" s="197"/>
      <c r="D5" s="198" t="s">
        <v>196</v>
      </c>
      <c r="E5" s="192"/>
      <c r="F5" s="208"/>
      <c r="G5" s="193"/>
      <c r="H5" s="194"/>
      <c r="I5" s="194"/>
    </row>
    <row r="6" spans="1:9" ht="20.100000000000001" customHeight="1" x14ac:dyDescent="0.25">
      <c r="A6" s="195" t="s">
        <v>198</v>
      </c>
      <c r="B6" s="199">
        <v>15866</v>
      </c>
      <c r="C6" s="153"/>
      <c r="D6" s="89" t="s">
        <v>200</v>
      </c>
      <c r="E6" s="89"/>
      <c r="F6" s="209"/>
      <c r="G6" s="4"/>
      <c r="H6" s="154"/>
      <c r="I6" s="154"/>
    </row>
    <row r="7" spans="1:9" ht="20.100000000000001" customHeight="1" x14ac:dyDescent="0.25">
      <c r="A7" s="155"/>
      <c r="B7" s="156"/>
      <c r="C7" s="157"/>
      <c r="D7" s="158" t="s">
        <v>169</v>
      </c>
      <c r="E7" s="162">
        <f>SUM(E8:E16)</f>
        <v>3150785</v>
      </c>
      <c r="F7" s="159">
        <f>SUM(F8:F16)</f>
        <v>0</v>
      </c>
      <c r="G7" s="159">
        <f t="shared" ref="G7:I7" si="0">SUM(G8:G16)</f>
        <v>3150785</v>
      </c>
      <c r="H7" s="159">
        <f t="shared" si="0"/>
        <v>2714798</v>
      </c>
      <c r="I7" s="159">
        <f t="shared" si="0"/>
        <v>2806673</v>
      </c>
    </row>
    <row r="8" spans="1:9" ht="25.5" customHeight="1" x14ac:dyDescent="0.25">
      <c r="A8" s="88"/>
      <c r="B8" s="152" t="s">
        <v>235</v>
      </c>
      <c r="C8" s="153"/>
      <c r="D8" s="89" t="s">
        <v>122</v>
      </c>
      <c r="E8" s="161">
        <v>182066</v>
      </c>
      <c r="F8" s="160">
        <f>G8-E8</f>
        <v>0</v>
      </c>
      <c r="G8" s="160">
        <v>182066</v>
      </c>
      <c r="H8" s="163">
        <v>173246</v>
      </c>
      <c r="I8" s="163">
        <v>173246</v>
      </c>
    </row>
    <row r="9" spans="1:9" ht="20.100000000000001" customHeight="1" x14ac:dyDescent="0.25">
      <c r="A9" s="88"/>
      <c r="B9" s="152" t="s">
        <v>205</v>
      </c>
      <c r="C9" s="153"/>
      <c r="D9" s="89" t="s">
        <v>170</v>
      </c>
      <c r="E9" s="161">
        <v>197120</v>
      </c>
      <c r="F9" s="160">
        <f t="shared" ref="F9:F16" si="1">G9-E9</f>
        <v>0</v>
      </c>
      <c r="G9" s="160">
        <v>197120</v>
      </c>
      <c r="H9" s="163">
        <v>42330</v>
      </c>
      <c r="I9" s="163">
        <v>42330</v>
      </c>
    </row>
    <row r="10" spans="1:9" ht="20.100000000000001" customHeight="1" x14ac:dyDescent="0.25">
      <c r="A10" s="88"/>
      <c r="B10" s="152" t="s">
        <v>206</v>
      </c>
      <c r="C10" s="153"/>
      <c r="D10" s="89" t="s">
        <v>171</v>
      </c>
      <c r="E10" s="161">
        <v>15</v>
      </c>
      <c r="F10" s="160">
        <f t="shared" si="1"/>
        <v>0</v>
      </c>
      <c r="G10" s="160">
        <v>15</v>
      </c>
      <c r="H10" s="163">
        <v>20</v>
      </c>
      <c r="I10" s="163">
        <v>20</v>
      </c>
    </row>
    <row r="11" spans="1:9" ht="20.100000000000001" customHeight="1" x14ac:dyDescent="0.25">
      <c r="A11" s="88"/>
      <c r="B11" s="152" t="s">
        <v>230</v>
      </c>
      <c r="C11" s="153"/>
      <c r="D11" s="89" t="s">
        <v>27</v>
      </c>
      <c r="E11" s="161">
        <v>5000</v>
      </c>
      <c r="F11" s="160">
        <f t="shared" si="1"/>
        <v>0</v>
      </c>
      <c r="G11" s="160">
        <v>5000</v>
      </c>
      <c r="H11" s="163">
        <v>9000</v>
      </c>
      <c r="I11" s="163">
        <v>9000</v>
      </c>
    </row>
    <row r="12" spans="1:9" ht="20.100000000000001" customHeight="1" x14ac:dyDescent="0.25">
      <c r="A12" s="88"/>
      <c r="B12" s="152" t="s">
        <v>231</v>
      </c>
      <c r="C12" s="153"/>
      <c r="D12" s="89" t="s">
        <v>49</v>
      </c>
      <c r="E12" s="161">
        <v>20100</v>
      </c>
      <c r="F12" s="160">
        <f t="shared" si="1"/>
        <v>0</v>
      </c>
      <c r="G12" s="160">
        <v>20100</v>
      </c>
      <c r="H12" s="163">
        <v>30100</v>
      </c>
      <c r="I12" s="163">
        <v>30100</v>
      </c>
    </row>
    <row r="13" spans="1:9" ht="20.100000000000001" customHeight="1" x14ac:dyDescent="0.25">
      <c r="A13" s="88"/>
      <c r="B13" s="152" t="s">
        <v>232</v>
      </c>
      <c r="C13" s="153"/>
      <c r="D13" s="89" t="s">
        <v>51</v>
      </c>
      <c r="E13" s="161">
        <v>2736481</v>
      </c>
      <c r="F13" s="160">
        <f t="shared" si="1"/>
        <v>0</v>
      </c>
      <c r="G13" s="160">
        <v>2736481</v>
      </c>
      <c r="H13" s="163">
        <v>2459500</v>
      </c>
      <c r="I13" s="163">
        <v>2551375</v>
      </c>
    </row>
    <row r="14" spans="1:9" ht="20.100000000000001" customHeight="1" x14ac:dyDescent="0.25">
      <c r="A14" s="88"/>
      <c r="B14" s="152" t="s">
        <v>233</v>
      </c>
      <c r="C14" s="153"/>
      <c r="D14" s="89" t="s">
        <v>50</v>
      </c>
      <c r="E14" s="161">
        <v>1319</v>
      </c>
      <c r="F14" s="160">
        <f t="shared" si="1"/>
        <v>0</v>
      </c>
      <c r="G14" s="160">
        <v>1319</v>
      </c>
      <c r="H14" s="163">
        <v>500</v>
      </c>
      <c r="I14" s="163">
        <v>500</v>
      </c>
    </row>
    <row r="15" spans="1:9" ht="27" customHeight="1" x14ac:dyDescent="0.25">
      <c r="A15" s="88"/>
      <c r="B15" s="152" t="s">
        <v>234</v>
      </c>
      <c r="C15" s="153"/>
      <c r="D15" s="89" t="s">
        <v>52</v>
      </c>
      <c r="E15" s="161">
        <v>915</v>
      </c>
      <c r="F15" s="160">
        <f t="shared" si="1"/>
        <v>0</v>
      </c>
      <c r="G15" s="160">
        <v>915</v>
      </c>
      <c r="H15" s="163">
        <v>102</v>
      </c>
      <c r="I15" s="163">
        <v>102</v>
      </c>
    </row>
    <row r="16" spans="1:9" ht="20.100000000000001" customHeight="1" x14ac:dyDescent="0.25">
      <c r="A16" s="88"/>
      <c r="B16" s="152" t="s">
        <v>207</v>
      </c>
      <c r="C16" s="153"/>
      <c r="D16" s="89" t="s">
        <v>172</v>
      </c>
      <c r="E16" s="161">
        <v>7769</v>
      </c>
      <c r="F16" s="160">
        <f t="shared" si="1"/>
        <v>0</v>
      </c>
      <c r="G16" s="160">
        <v>7769</v>
      </c>
      <c r="H16" s="163">
        <v>0</v>
      </c>
      <c r="I16" s="163">
        <v>0</v>
      </c>
    </row>
    <row r="17" spans="1:9" ht="12" customHeight="1" x14ac:dyDescent="0.25">
      <c r="A17" s="88"/>
      <c r="B17" s="152"/>
      <c r="C17" s="153"/>
      <c r="D17" s="89"/>
      <c r="E17" s="161"/>
      <c r="F17" s="211"/>
      <c r="G17" s="164"/>
      <c r="H17" s="165"/>
      <c r="I17" s="165"/>
    </row>
    <row r="18" spans="1:9" ht="24" customHeight="1" x14ac:dyDescent="0.25">
      <c r="A18" s="259" t="s">
        <v>70</v>
      </c>
      <c r="B18" s="260"/>
      <c r="C18" s="261"/>
      <c r="D18" s="65" t="s">
        <v>121</v>
      </c>
      <c r="E18" s="131">
        <f>E19+E57+E230</f>
        <v>3150785</v>
      </c>
      <c r="F18" s="212">
        <f>F19+F57+F230</f>
        <v>0</v>
      </c>
      <c r="G18" s="43">
        <f>G19+G57+G230</f>
        <v>3150785</v>
      </c>
      <c r="H18" s="43">
        <f>H19+H57+H230</f>
        <v>2714798</v>
      </c>
      <c r="I18" s="43">
        <f>I19+I57+I230</f>
        <v>2802337</v>
      </c>
    </row>
    <row r="19" spans="1:9" ht="33.75" customHeight="1" x14ac:dyDescent="0.25">
      <c r="A19" s="262" t="s">
        <v>119</v>
      </c>
      <c r="B19" s="263"/>
      <c r="C19" s="264"/>
      <c r="D19" s="77" t="s">
        <v>199</v>
      </c>
      <c r="E19" s="134">
        <f>E20</f>
        <v>161066</v>
      </c>
      <c r="F19" s="213">
        <f t="shared" ref="F19:I19" si="2">F20</f>
        <v>0</v>
      </c>
      <c r="G19" s="78">
        <f t="shared" si="2"/>
        <v>161066</v>
      </c>
      <c r="H19" s="78">
        <f t="shared" si="2"/>
        <v>159246</v>
      </c>
      <c r="I19" s="78">
        <f t="shared" si="2"/>
        <v>159246</v>
      </c>
    </row>
    <row r="20" spans="1:9" ht="27" customHeight="1" x14ac:dyDescent="0.25">
      <c r="A20" s="268" t="s">
        <v>242</v>
      </c>
      <c r="B20" s="269"/>
      <c r="C20" s="270"/>
      <c r="D20" s="79" t="s">
        <v>122</v>
      </c>
      <c r="E20" s="135">
        <f>E21</f>
        <v>161066</v>
      </c>
      <c r="F20" s="214">
        <f t="shared" ref="F20:I20" si="3">F21</f>
        <v>0</v>
      </c>
      <c r="G20" s="53">
        <f t="shared" si="3"/>
        <v>161066</v>
      </c>
      <c r="H20" s="53">
        <f t="shared" si="3"/>
        <v>159246</v>
      </c>
      <c r="I20" s="53">
        <f t="shared" si="3"/>
        <v>159246</v>
      </c>
    </row>
    <row r="21" spans="1:9" ht="20.100000000000001" customHeight="1" x14ac:dyDescent="0.25">
      <c r="A21" s="80"/>
      <c r="B21" s="81">
        <v>3</v>
      </c>
      <c r="C21" s="65"/>
      <c r="D21" s="65" t="s">
        <v>13</v>
      </c>
      <c r="E21" s="131">
        <f>E22+E51</f>
        <v>161066</v>
      </c>
      <c r="F21" s="212">
        <f>F22+F51</f>
        <v>0</v>
      </c>
      <c r="G21" s="43">
        <f>G22+G51</f>
        <v>161066</v>
      </c>
      <c r="H21" s="43">
        <f>H22+H51</f>
        <v>159246</v>
      </c>
      <c r="I21" s="43">
        <f>I22+I51</f>
        <v>159246</v>
      </c>
    </row>
    <row r="22" spans="1:9" ht="20.100000000000001" customHeight="1" x14ac:dyDescent="0.25">
      <c r="A22" s="14"/>
      <c r="B22" s="25">
        <v>32</v>
      </c>
      <c r="C22" s="45"/>
      <c r="D22" s="65" t="s">
        <v>24</v>
      </c>
      <c r="E22" s="131">
        <f>E23+E28+E34+E44</f>
        <v>160296</v>
      </c>
      <c r="F22" s="212">
        <f>F23+F28+F34+F44</f>
        <v>0</v>
      </c>
      <c r="G22" s="43">
        <f>G23+G28+G34+G44</f>
        <v>160296</v>
      </c>
      <c r="H22" s="43">
        <v>158446</v>
      </c>
      <c r="I22" s="82">
        <v>158446</v>
      </c>
    </row>
    <row r="23" spans="1:9" ht="20.100000000000001" hidden="1" customHeight="1" x14ac:dyDescent="0.25">
      <c r="A23" s="25"/>
      <c r="B23" s="25">
        <v>321</v>
      </c>
      <c r="C23" s="25"/>
      <c r="D23" s="111" t="s">
        <v>78</v>
      </c>
      <c r="E23" s="131">
        <f>SUM(E24:E27)</f>
        <v>13000</v>
      </c>
      <c r="F23" s="212">
        <f t="shared" ref="F23:H23" si="4">SUM(F24:F27)</f>
        <v>0</v>
      </c>
      <c r="G23" s="43">
        <f t="shared" si="4"/>
        <v>13000</v>
      </c>
      <c r="H23" s="43">
        <f t="shared" si="4"/>
        <v>0</v>
      </c>
      <c r="I23" s="82">
        <v>0</v>
      </c>
    </row>
    <row r="24" spans="1:9" ht="20.100000000000001" hidden="1" customHeight="1" x14ac:dyDescent="0.25">
      <c r="A24" s="14"/>
      <c r="B24" s="14">
        <v>3211</v>
      </c>
      <c r="C24" s="14"/>
      <c r="D24" s="18" t="s">
        <v>79</v>
      </c>
      <c r="E24" s="129">
        <v>10500</v>
      </c>
      <c r="F24" s="210">
        <f t="shared" ref="F24:F27" si="5">G24-E24</f>
        <v>0</v>
      </c>
      <c r="G24" s="11">
        <v>10500</v>
      </c>
      <c r="H24" s="11">
        <v>0</v>
      </c>
      <c r="I24" s="83">
        <v>0</v>
      </c>
    </row>
    <row r="25" spans="1:9" ht="25.5" hidden="1" customHeight="1" x14ac:dyDescent="0.25">
      <c r="A25" s="14"/>
      <c r="B25" s="14">
        <v>3212</v>
      </c>
      <c r="C25" s="14"/>
      <c r="D25" s="18" t="s">
        <v>128</v>
      </c>
      <c r="E25" s="129">
        <v>0</v>
      </c>
      <c r="F25" s="210">
        <f t="shared" si="5"/>
        <v>0</v>
      </c>
      <c r="G25" s="11">
        <v>0</v>
      </c>
      <c r="H25" s="11">
        <v>0</v>
      </c>
      <c r="I25" s="83">
        <f t="shared" ref="I25:I49" si="6">H25-G25</f>
        <v>0</v>
      </c>
    </row>
    <row r="26" spans="1:9" ht="20.100000000000001" hidden="1" customHeight="1" x14ac:dyDescent="0.25">
      <c r="A26" s="14"/>
      <c r="B26" s="14">
        <v>3213</v>
      </c>
      <c r="C26" s="14"/>
      <c r="D26" s="18" t="s">
        <v>80</v>
      </c>
      <c r="E26" s="129">
        <v>1000</v>
      </c>
      <c r="F26" s="210">
        <f t="shared" si="5"/>
        <v>0</v>
      </c>
      <c r="G26" s="11">
        <v>1000</v>
      </c>
      <c r="H26" s="11">
        <v>0</v>
      </c>
      <c r="I26" s="83">
        <v>0</v>
      </c>
    </row>
    <row r="27" spans="1:9" ht="20.100000000000001" hidden="1" customHeight="1" x14ac:dyDescent="0.25">
      <c r="A27" s="14"/>
      <c r="B27" s="14">
        <v>3214</v>
      </c>
      <c r="C27" s="14"/>
      <c r="D27" s="18" t="s">
        <v>113</v>
      </c>
      <c r="E27" s="129">
        <v>1500</v>
      </c>
      <c r="F27" s="210">
        <f t="shared" si="5"/>
        <v>0</v>
      </c>
      <c r="G27" s="11">
        <v>1500</v>
      </c>
      <c r="H27" s="11">
        <v>0</v>
      </c>
      <c r="I27" s="83">
        <v>0</v>
      </c>
    </row>
    <row r="28" spans="1:9" ht="20.100000000000001" hidden="1" customHeight="1" x14ac:dyDescent="0.25">
      <c r="A28" s="25"/>
      <c r="B28" s="25">
        <v>322</v>
      </c>
      <c r="C28" s="25"/>
      <c r="D28" s="111" t="s">
        <v>81</v>
      </c>
      <c r="E28" s="131">
        <f>SUM(E29:E33)</f>
        <v>66586</v>
      </c>
      <c r="F28" s="212">
        <f>SUM(F29:F33)</f>
        <v>0</v>
      </c>
      <c r="G28" s="43">
        <f>SUM(G29:G33)</f>
        <v>66586</v>
      </c>
      <c r="H28" s="43">
        <f>SUM(H29:H33)</f>
        <v>0</v>
      </c>
      <c r="I28" s="82">
        <v>0</v>
      </c>
    </row>
    <row r="29" spans="1:9" ht="20.100000000000001" hidden="1" customHeight="1" x14ac:dyDescent="0.25">
      <c r="A29" s="14"/>
      <c r="B29" s="14">
        <v>3221</v>
      </c>
      <c r="C29" s="14"/>
      <c r="D29" s="18" t="s">
        <v>114</v>
      </c>
      <c r="E29" s="129">
        <v>13000</v>
      </c>
      <c r="F29" s="210">
        <f t="shared" ref="F29:F33" si="7">G29-E29</f>
        <v>0</v>
      </c>
      <c r="G29" s="11">
        <v>13000</v>
      </c>
      <c r="H29" s="11">
        <v>0</v>
      </c>
      <c r="I29" s="83">
        <v>0</v>
      </c>
    </row>
    <row r="30" spans="1:9" ht="20.100000000000001" hidden="1" customHeight="1" x14ac:dyDescent="0.25">
      <c r="A30" s="14"/>
      <c r="B30" s="14">
        <v>3223</v>
      </c>
      <c r="C30" s="14"/>
      <c r="D30" s="18" t="s">
        <v>83</v>
      </c>
      <c r="E30" s="129">
        <v>44586</v>
      </c>
      <c r="F30" s="210">
        <f t="shared" si="7"/>
        <v>0</v>
      </c>
      <c r="G30" s="11">
        <v>44586</v>
      </c>
      <c r="H30" s="11">
        <v>0</v>
      </c>
      <c r="I30" s="83">
        <v>0</v>
      </c>
    </row>
    <row r="31" spans="1:9" ht="25.5" hidden="1" customHeight="1" x14ac:dyDescent="0.25">
      <c r="A31" s="14"/>
      <c r="B31" s="14">
        <v>3224</v>
      </c>
      <c r="C31" s="14"/>
      <c r="D31" s="18" t="s">
        <v>126</v>
      </c>
      <c r="E31" s="129">
        <v>4500</v>
      </c>
      <c r="F31" s="210">
        <f t="shared" si="7"/>
        <v>0</v>
      </c>
      <c r="G31" s="11">
        <v>4500</v>
      </c>
      <c r="H31" s="11">
        <v>0</v>
      </c>
      <c r="I31" s="83">
        <v>0</v>
      </c>
    </row>
    <row r="32" spans="1:9" ht="20.100000000000001" hidden="1" customHeight="1" x14ac:dyDescent="0.25">
      <c r="A32" s="14"/>
      <c r="B32" s="14">
        <v>3225</v>
      </c>
      <c r="C32" s="14"/>
      <c r="D32" s="18" t="s">
        <v>84</v>
      </c>
      <c r="E32" s="129">
        <v>4000</v>
      </c>
      <c r="F32" s="210">
        <f t="shared" si="7"/>
        <v>0</v>
      </c>
      <c r="G32" s="11">
        <v>4000</v>
      </c>
      <c r="H32" s="11">
        <v>0</v>
      </c>
      <c r="I32" s="83">
        <v>0</v>
      </c>
    </row>
    <row r="33" spans="1:9" ht="20.100000000000001" hidden="1" customHeight="1" x14ac:dyDescent="0.25">
      <c r="A33" s="14"/>
      <c r="B33" s="14">
        <v>3227</v>
      </c>
      <c r="C33" s="14"/>
      <c r="D33" s="18" t="s">
        <v>85</v>
      </c>
      <c r="E33" s="129">
        <v>500</v>
      </c>
      <c r="F33" s="210">
        <f t="shared" si="7"/>
        <v>0</v>
      </c>
      <c r="G33" s="11">
        <v>500</v>
      </c>
      <c r="H33" s="11">
        <v>0</v>
      </c>
      <c r="I33" s="83">
        <v>0</v>
      </c>
    </row>
    <row r="34" spans="1:9" ht="20.100000000000001" hidden="1" customHeight="1" x14ac:dyDescent="0.25">
      <c r="A34" s="25"/>
      <c r="B34" s="25">
        <v>323</v>
      </c>
      <c r="C34" s="25"/>
      <c r="D34" s="111" t="s">
        <v>86</v>
      </c>
      <c r="E34" s="131">
        <f>SUM(E35:E43)</f>
        <v>74952</v>
      </c>
      <c r="F34" s="212">
        <f t="shared" ref="F34:H34" si="8">SUM(F35:F43)</f>
        <v>0</v>
      </c>
      <c r="G34" s="43">
        <f t="shared" si="8"/>
        <v>74952</v>
      </c>
      <c r="H34" s="43">
        <f t="shared" si="8"/>
        <v>0</v>
      </c>
      <c r="I34" s="82">
        <v>0</v>
      </c>
    </row>
    <row r="35" spans="1:9" ht="20.100000000000001" hidden="1" customHeight="1" x14ac:dyDescent="0.25">
      <c r="A35" s="14"/>
      <c r="B35" s="14">
        <v>3231</v>
      </c>
      <c r="C35" s="14"/>
      <c r="D35" s="18" t="s">
        <v>87</v>
      </c>
      <c r="E35" s="129">
        <v>45000</v>
      </c>
      <c r="F35" s="210">
        <f t="shared" ref="F35:F43" si="9">G35-E35</f>
        <v>0</v>
      </c>
      <c r="G35" s="11">
        <v>45000</v>
      </c>
      <c r="H35" s="11">
        <v>0</v>
      </c>
      <c r="I35" s="83">
        <v>0</v>
      </c>
    </row>
    <row r="36" spans="1:9" ht="20.100000000000001" hidden="1" customHeight="1" x14ac:dyDescent="0.25">
      <c r="A36" s="14"/>
      <c r="B36" s="14">
        <v>3232</v>
      </c>
      <c r="C36" s="14"/>
      <c r="D36" s="18" t="s">
        <v>88</v>
      </c>
      <c r="E36" s="129">
        <v>5280</v>
      </c>
      <c r="F36" s="210">
        <f t="shared" si="9"/>
        <v>0</v>
      </c>
      <c r="G36" s="11">
        <v>5280</v>
      </c>
      <c r="H36" s="11">
        <v>0</v>
      </c>
      <c r="I36" s="83">
        <v>0</v>
      </c>
    </row>
    <row r="37" spans="1:9" ht="20.100000000000001" hidden="1" customHeight="1" x14ac:dyDescent="0.25">
      <c r="A37" s="14"/>
      <c r="B37" s="14">
        <v>3233</v>
      </c>
      <c r="C37" s="14"/>
      <c r="D37" s="18" t="s">
        <v>89</v>
      </c>
      <c r="E37" s="129">
        <v>1000</v>
      </c>
      <c r="F37" s="210">
        <f t="shared" si="9"/>
        <v>0</v>
      </c>
      <c r="G37" s="11">
        <v>1000</v>
      </c>
      <c r="H37" s="11">
        <v>0</v>
      </c>
      <c r="I37" s="83">
        <v>0</v>
      </c>
    </row>
    <row r="38" spans="1:9" ht="20.100000000000001" hidden="1" customHeight="1" x14ac:dyDescent="0.25">
      <c r="A38" s="14"/>
      <c r="B38" s="14">
        <v>3234</v>
      </c>
      <c r="C38" s="14"/>
      <c r="D38" s="18" t="s">
        <v>90</v>
      </c>
      <c r="E38" s="129">
        <v>8200</v>
      </c>
      <c r="F38" s="210">
        <f t="shared" si="9"/>
        <v>0</v>
      </c>
      <c r="G38" s="11">
        <v>8200</v>
      </c>
      <c r="H38" s="11">
        <v>0</v>
      </c>
      <c r="I38" s="83">
        <v>0</v>
      </c>
    </row>
    <row r="39" spans="1:9" ht="20.100000000000001" hidden="1" customHeight="1" x14ac:dyDescent="0.25">
      <c r="A39" s="14"/>
      <c r="B39" s="14">
        <v>3235</v>
      </c>
      <c r="C39" s="14"/>
      <c r="D39" s="18" t="s">
        <v>91</v>
      </c>
      <c r="E39" s="129">
        <v>2300</v>
      </c>
      <c r="F39" s="210">
        <f t="shared" si="9"/>
        <v>0</v>
      </c>
      <c r="G39" s="11">
        <v>2300</v>
      </c>
      <c r="H39" s="11">
        <v>0</v>
      </c>
      <c r="I39" s="83">
        <v>0</v>
      </c>
    </row>
    <row r="40" spans="1:9" ht="20.100000000000001" hidden="1" customHeight="1" x14ac:dyDescent="0.25">
      <c r="A40" s="14"/>
      <c r="B40" s="14">
        <v>3236</v>
      </c>
      <c r="C40" s="14"/>
      <c r="D40" s="18" t="s">
        <v>92</v>
      </c>
      <c r="E40" s="129">
        <v>6000</v>
      </c>
      <c r="F40" s="210">
        <f t="shared" si="9"/>
        <v>0</v>
      </c>
      <c r="G40" s="11">
        <v>6000</v>
      </c>
      <c r="H40" s="11">
        <v>0</v>
      </c>
      <c r="I40" s="83">
        <v>0</v>
      </c>
    </row>
    <row r="41" spans="1:9" ht="20.100000000000001" hidden="1" customHeight="1" x14ac:dyDescent="0.25">
      <c r="A41" s="14"/>
      <c r="B41" s="14">
        <v>3237</v>
      </c>
      <c r="C41" s="14"/>
      <c r="D41" s="18" t="s">
        <v>93</v>
      </c>
      <c r="E41" s="129">
        <v>2500</v>
      </c>
      <c r="F41" s="210">
        <f t="shared" si="9"/>
        <v>0</v>
      </c>
      <c r="G41" s="11">
        <v>2500</v>
      </c>
      <c r="H41" s="11">
        <v>0</v>
      </c>
      <c r="I41" s="83">
        <v>0</v>
      </c>
    </row>
    <row r="42" spans="1:9" ht="20.100000000000001" hidden="1" customHeight="1" x14ac:dyDescent="0.25">
      <c r="A42" s="14"/>
      <c r="B42" s="14">
        <v>3238</v>
      </c>
      <c r="C42" s="14"/>
      <c r="D42" s="18" t="s">
        <v>94</v>
      </c>
      <c r="E42" s="129">
        <v>2172</v>
      </c>
      <c r="F42" s="210">
        <f t="shared" si="9"/>
        <v>0</v>
      </c>
      <c r="G42" s="11">
        <v>2172</v>
      </c>
      <c r="H42" s="11">
        <v>0</v>
      </c>
      <c r="I42" s="83">
        <v>0</v>
      </c>
    </row>
    <row r="43" spans="1:9" ht="20.100000000000001" hidden="1" customHeight="1" x14ac:dyDescent="0.25">
      <c r="A43" s="14"/>
      <c r="B43" s="14">
        <v>3239</v>
      </c>
      <c r="C43" s="14"/>
      <c r="D43" s="18" t="s">
        <v>95</v>
      </c>
      <c r="E43" s="129">
        <v>2500</v>
      </c>
      <c r="F43" s="210">
        <f t="shared" si="9"/>
        <v>0</v>
      </c>
      <c r="G43" s="11">
        <v>2500</v>
      </c>
      <c r="H43" s="11">
        <v>0</v>
      </c>
      <c r="I43" s="83">
        <v>0</v>
      </c>
    </row>
    <row r="44" spans="1:9" ht="20.100000000000001" hidden="1" customHeight="1" x14ac:dyDescent="0.25">
      <c r="A44" s="25"/>
      <c r="B44" s="25">
        <v>329</v>
      </c>
      <c r="C44" s="25"/>
      <c r="D44" s="111" t="s">
        <v>96</v>
      </c>
      <c r="E44" s="131">
        <f>SUM(E45:E50)</f>
        <v>5758</v>
      </c>
      <c r="F44" s="212">
        <f t="shared" ref="F44:H44" si="10">SUM(F45:F50)</f>
        <v>0</v>
      </c>
      <c r="G44" s="43">
        <f t="shared" si="10"/>
        <v>5758</v>
      </c>
      <c r="H44" s="43">
        <f t="shared" si="10"/>
        <v>0</v>
      </c>
      <c r="I44" s="82">
        <v>0</v>
      </c>
    </row>
    <row r="45" spans="1:9" ht="20.100000000000001" hidden="1" customHeight="1" x14ac:dyDescent="0.25">
      <c r="A45" s="14"/>
      <c r="B45" s="14">
        <v>3292</v>
      </c>
      <c r="C45" s="14"/>
      <c r="D45" s="18" t="s">
        <v>97</v>
      </c>
      <c r="E45" s="129">
        <v>3358</v>
      </c>
      <c r="F45" s="210">
        <f t="shared" ref="F45:F50" si="11">G45-E45</f>
        <v>0</v>
      </c>
      <c r="G45" s="11">
        <v>3358</v>
      </c>
      <c r="H45" s="11">
        <v>0</v>
      </c>
      <c r="I45" s="83">
        <v>0</v>
      </c>
    </row>
    <row r="46" spans="1:9" ht="20.100000000000001" hidden="1" customHeight="1" x14ac:dyDescent="0.25">
      <c r="A46" s="14"/>
      <c r="B46" s="14">
        <v>3293</v>
      </c>
      <c r="C46" s="14"/>
      <c r="D46" s="18" t="s">
        <v>98</v>
      </c>
      <c r="E46" s="129">
        <v>150</v>
      </c>
      <c r="F46" s="210">
        <f t="shared" si="11"/>
        <v>0</v>
      </c>
      <c r="G46" s="11">
        <v>150</v>
      </c>
      <c r="H46" s="11">
        <v>0</v>
      </c>
      <c r="I46" s="83">
        <v>0</v>
      </c>
    </row>
    <row r="47" spans="1:9" ht="20.100000000000001" hidden="1" customHeight="1" x14ac:dyDescent="0.25">
      <c r="A47" s="14"/>
      <c r="B47" s="14">
        <v>3294</v>
      </c>
      <c r="C47" s="14"/>
      <c r="D47" s="18" t="s">
        <v>115</v>
      </c>
      <c r="E47" s="129">
        <v>200</v>
      </c>
      <c r="F47" s="210">
        <f t="shared" si="11"/>
        <v>0</v>
      </c>
      <c r="G47" s="11">
        <v>200</v>
      </c>
      <c r="H47" s="11">
        <v>0</v>
      </c>
      <c r="I47" s="83">
        <v>0</v>
      </c>
    </row>
    <row r="48" spans="1:9" ht="20.100000000000001" hidden="1" customHeight="1" x14ac:dyDescent="0.25">
      <c r="A48" s="14"/>
      <c r="B48" s="14">
        <v>3295</v>
      </c>
      <c r="C48" s="14"/>
      <c r="D48" s="18" t="s">
        <v>99</v>
      </c>
      <c r="E48" s="129">
        <v>50</v>
      </c>
      <c r="F48" s="210">
        <f t="shared" si="11"/>
        <v>0</v>
      </c>
      <c r="G48" s="11">
        <v>50</v>
      </c>
      <c r="H48" s="11">
        <v>0</v>
      </c>
      <c r="I48" s="83">
        <v>0</v>
      </c>
    </row>
    <row r="49" spans="1:9" ht="20.100000000000001" hidden="1" customHeight="1" x14ac:dyDescent="0.25">
      <c r="A49" s="14"/>
      <c r="B49" s="14">
        <v>3296</v>
      </c>
      <c r="C49" s="14"/>
      <c r="D49" s="18" t="s">
        <v>117</v>
      </c>
      <c r="E49" s="129">
        <v>0</v>
      </c>
      <c r="F49" s="210">
        <f t="shared" si="11"/>
        <v>0</v>
      </c>
      <c r="G49" s="11">
        <v>0</v>
      </c>
      <c r="H49" s="11">
        <v>0</v>
      </c>
      <c r="I49" s="83">
        <f t="shared" si="6"/>
        <v>0</v>
      </c>
    </row>
    <row r="50" spans="1:9" ht="20.100000000000001" hidden="1" customHeight="1" x14ac:dyDescent="0.25">
      <c r="A50" s="14"/>
      <c r="B50" s="14">
        <v>3299</v>
      </c>
      <c r="C50" s="14"/>
      <c r="D50" s="18" t="s">
        <v>96</v>
      </c>
      <c r="E50" s="129">
        <v>2000</v>
      </c>
      <c r="F50" s="210">
        <f t="shared" si="11"/>
        <v>0</v>
      </c>
      <c r="G50" s="11">
        <v>2000</v>
      </c>
      <c r="H50" s="11">
        <v>0</v>
      </c>
      <c r="I50" s="83">
        <v>0</v>
      </c>
    </row>
    <row r="51" spans="1:9" ht="20.100000000000001" customHeight="1" x14ac:dyDescent="0.25">
      <c r="A51" s="14"/>
      <c r="B51" s="25">
        <v>34</v>
      </c>
      <c r="C51" s="25"/>
      <c r="D51" s="25" t="s">
        <v>53</v>
      </c>
      <c r="E51" s="131">
        <f>E52</f>
        <v>770</v>
      </c>
      <c r="F51" s="212">
        <f t="shared" ref="F51:G51" si="12">F52</f>
        <v>0</v>
      </c>
      <c r="G51" s="43">
        <f t="shared" si="12"/>
        <v>770</v>
      </c>
      <c r="H51" s="43">
        <v>800</v>
      </c>
      <c r="I51" s="84">
        <v>800</v>
      </c>
    </row>
    <row r="52" spans="1:9" ht="20.100000000000001" hidden="1" customHeight="1" x14ac:dyDescent="0.25">
      <c r="A52" s="25"/>
      <c r="B52" s="25">
        <v>343</v>
      </c>
      <c r="C52" s="25"/>
      <c r="D52" s="45" t="s">
        <v>100</v>
      </c>
      <c r="E52" s="131">
        <f>SUM(E53:E54)</f>
        <v>770</v>
      </c>
      <c r="F52" s="212">
        <f t="shared" ref="F52:H52" si="13">SUM(F53:F54)</f>
        <v>0</v>
      </c>
      <c r="G52" s="43">
        <f t="shared" si="13"/>
        <v>770</v>
      </c>
      <c r="H52" s="43">
        <f t="shared" si="13"/>
        <v>0</v>
      </c>
      <c r="I52" s="82">
        <v>0</v>
      </c>
    </row>
    <row r="53" spans="1:9" ht="20.100000000000001" hidden="1" customHeight="1" x14ac:dyDescent="0.25">
      <c r="A53" s="14"/>
      <c r="B53" s="14">
        <v>3431</v>
      </c>
      <c r="C53" s="14"/>
      <c r="D53" s="18" t="s">
        <v>101</v>
      </c>
      <c r="E53" s="129">
        <v>763</v>
      </c>
      <c r="F53" s="210">
        <f t="shared" ref="F53:F54" si="14">G53-E53</f>
        <v>0</v>
      </c>
      <c r="G53" s="11">
        <v>763</v>
      </c>
      <c r="H53" s="11">
        <v>0</v>
      </c>
      <c r="I53" s="83">
        <v>0</v>
      </c>
    </row>
    <row r="54" spans="1:9" ht="20.100000000000001" hidden="1" customHeight="1" x14ac:dyDescent="0.25">
      <c r="A54" s="14"/>
      <c r="B54" s="14">
        <v>3433</v>
      </c>
      <c r="C54" s="14"/>
      <c r="D54" s="15" t="s">
        <v>102</v>
      </c>
      <c r="E54" s="129">
        <v>7</v>
      </c>
      <c r="F54" s="210">
        <f t="shared" si="14"/>
        <v>0</v>
      </c>
      <c r="G54" s="11">
        <v>7</v>
      </c>
      <c r="H54" s="11">
        <v>0</v>
      </c>
      <c r="I54" s="83">
        <v>0</v>
      </c>
    </row>
    <row r="55" spans="1:9" ht="10.5" customHeight="1" x14ac:dyDescent="0.25">
      <c r="A55" s="60"/>
      <c r="B55" s="61"/>
      <c r="C55" s="62"/>
      <c r="D55" s="63"/>
      <c r="E55" s="10"/>
      <c r="F55" s="215"/>
      <c r="G55" s="11"/>
      <c r="H55" s="11"/>
      <c r="I55" s="11"/>
    </row>
    <row r="56" spans="1:9" ht="25.5" customHeight="1" x14ac:dyDescent="0.25">
      <c r="A56" s="259" t="s">
        <v>70</v>
      </c>
      <c r="B56" s="260"/>
      <c r="C56" s="261"/>
      <c r="D56" s="65" t="s">
        <v>121</v>
      </c>
      <c r="E56" s="49"/>
      <c r="F56" s="49"/>
      <c r="G56" s="49"/>
      <c r="H56" s="113"/>
      <c r="I56" s="49"/>
    </row>
    <row r="57" spans="1:9" ht="25.5" customHeight="1" x14ac:dyDescent="0.25">
      <c r="A57" s="262" t="s">
        <v>71</v>
      </c>
      <c r="B57" s="263"/>
      <c r="C57" s="264"/>
      <c r="D57" s="77" t="s">
        <v>123</v>
      </c>
      <c r="E57" s="136">
        <f>E58+E83+E87+E112+E117+E135+E143+E182+E196+E213+E223</f>
        <v>2492579</v>
      </c>
      <c r="F57" s="136">
        <f>F58+F83+F87+F112+F117+F135+F143+F182+F196+F213+F223</f>
        <v>543.5</v>
      </c>
      <c r="G57" s="136">
        <f t="shared" ref="G57:I57" si="15">G58+G83+G87+G112+G117+G135+G143+G182+G196+G213+G223</f>
        <v>2493122.5</v>
      </c>
      <c r="H57" s="118">
        <f t="shared" si="15"/>
        <v>2530452</v>
      </c>
      <c r="I57" s="118">
        <f t="shared" si="15"/>
        <v>2619814</v>
      </c>
    </row>
    <row r="58" spans="1:9" ht="25.5" customHeight="1" x14ac:dyDescent="0.25">
      <c r="A58" s="85" t="s">
        <v>125</v>
      </c>
      <c r="B58" s="86"/>
      <c r="C58" s="79">
        <v>11</v>
      </c>
      <c r="D58" s="54" t="s">
        <v>151</v>
      </c>
      <c r="E58" s="137">
        <f t="shared" ref="E58:G58" si="16">E59</f>
        <v>72505</v>
      </c>
      <c r="F58" s="137">
        <f t="shared" si="16"/>
        <v>3312.5</v>
      </c>
      <c r="G58" s="137">
        <f t="shared" si="16"/>
        <v>75817.5</v>
      </c>
      <c r="H58" s="55">
        <f>H59</f>
        <v>42330</v>
      </c>
      <c r="I58" s="55">
        <f>I59</f>
        <v>42330</v>
      </c>
    </row>
    <row r="59" spans="1:9" ht="20.100000000000001" customHeight="1" x14ac:dyDescent="0.25">
      <c r="A59" s="80"/>
      <c r="B59" s="81">
        <v>3</v>
      </c>
      <c r="C59" s="65"/>
      <c r="D59" s="65" t="s">
        <v>13</v>
      </c>
      <c r="E59" s="91">
        <f>E60+E65+E80</f>
        <v>72505</v>
      </c>
      <c r="F59" s="138">
        <f>F60+F65+F80</f>
        <v>3312.5</v>
      </c>
      <c r="G59" s="91">
        <f>G60+G65+G80</f>
        <v>75817.5</v>
      </c>
      <c r="H59" s="91">
        <f t="shared" ref="H59:I59" si="17">H60+H65+H80</f>
        <v>42330</v>
      </c>
      <c r="I59" s="91">
        <f t="shared" si="17"/>
        <v>42330</v>
      </c>
    </row>
    <row r="60" spans="1:9" ht="20.100000000000001" customHeight="1" x14ac:dyDescent="0.25">
      <c r="A60" s="13"/>
      <c r="B60" s="13">
        <v>31</v>
      </c>
      <c r="C60" s="13"/>
      <c r="D60" s="13" t="s">
        <v>14</v>
      </c>
      <c r="E60" s="139">
        <f>E61+E63</f>
        <v>0</v>
      </c>
      <c r="F60" s="114">
        <f>F61+F63</f>
        <v>0</v>
      </c>
      <c r="G60" s="114">
        <f>G61+G63</f>
        <v>0</v>
      </c>
      <c r="H60" s="114">
        <v>2330</v>
      </c>
      <c r="I60" s="90">
        <v>2330</v>
      </c>
    </row>
    <row r="61" spans="1:9" ht="20.100000000000001" hidden="1" customHeight="1" x14ac:dyDescent="0.25">
      <c r="A61" s="13"/>
      <c r="B61" s="13">
        <v>311</v>
      </c>
      <c r="C61" s="13"/>
      <c r="D61" s="103" t="s">
        <v>111</v>
      </c>
      <c r="E61" s="114">
        <f>E62</f>
        <v>0</v>
      </c>
      <c r="F61" s="114">
        <f>SUM(F62)</f>
        <v>0</v>
      </c>
      <c r="G61" s="114">
        <f>G62</f>
        <v>0</v>
      </c>
      <c r="H61" s="114">
        <f>SUM(H62:H64)</f>
        <v>0</v>
      </c>
      <c r="I61" s="52">
        <v>0</v>
      </c>
    </row>
    <row r="62" spans="1:9" ht="20.100000000000001" hidden="1" customHeight="1" x14ac:dyDescent="0.25">
      <c r="A62" s="14"/>
      <c r="B62" s="14">
        <v>3111</v>
      </c>
      <c r="C62" s="15"/>
      <c r="D62" s="15" t="s">
        <v>72</v>
      </c>
      <c r="E62" s="141">
        <v>0</v>
      </c>
      <c r="F62" s="210">
        <f>G62-E62</f>
        <v>0</v>
      </c>
      <c r="G62" s="51">
        <v>0</v>
      </c>
      <c r="H62" s="91">
        <v>0</v>
      </c>
      <c r="I62" s="51">
        <v>0</v>
      </c>
    </row>
    <row r="63" spans="1:9" ht="20.100000000000001" hidden="1" customHeight="1" x14ac:dyDescent="0.25">
      <c r="A63" s="25"/>
      <c r="B63" s="25">
        <v>313</v>
      </c>
      <c r="C63" s="45"/>
      <c r="D63" s="45" t="s">
        <v>76</v>
      </c>
      <c r="E63" s="139">
        <f>E64</f>
        <v>0</v>
      </c>
      <c r="F63" s="114">
        <f>F64</f>
        <v>0</v>
      </c>
      <c r="G63" s="114">
        <f>G64</f>
        <v>0</v>
      </c>
      <c r="H63" s="114">
        <f>H64</f>
        <v>0</v>
      </c>
      <c r="I63" s="52">
        <v>0</v>
      </c>
    </row>
    <row r="64" spans="1:9" ht="27.75" hidden="1" customHeight="1" x14ac:dyDescent="0.25">
      <c r="A64" s="14"/>
      <c r="B64" s="14">
        <v>3132</v>
      </c>
      <c r="C64" s="15"/>
      <c r="D64" s="18" t="s">
        <v>77</v>
      </c>
      <c r="E64" s="141">
        <v>0</v>
      </c>
      <c r="F64" s="210">
        <f>G64-E64</f>
        <v>0</v>
      </c>
      <c r="G64" s="51">
        <v>0</v>
      </c>
      <c r="H64" s="91">
        <v>0</v>
      </c>
      <c r="I64" s="51">
        <v>0</v>
      </c>
    </row>
    <row r="65" spans="1:11" ht="20.100000000000001" customHeight="1" x14ac:dyDescent="0.25">
      <c r="A65" s="14"/>
      <c r="B65" s="25">
        <v>32</v>
      </c>
      <c r="C65" s="45"/>
      <c r="D65" s="65" t="s">
        <v>24</v>
      </c>
      <c r="E65" s="139">
        <f t="shared" ref="E65:G65" si="18">E66+E70+E73</f>
        <v>54505</v>
      </c>
      <c r="F65" s="139">
        <f t="shared" si="18"/>
        <v>3312.5</v>
      </c>
      <c r="G65" s="139">
        <f t="shared" si="18"/>
        <v>57817.5</v>
      </c>
      <c r="H65" s="114">
        <v>21000</v>
      </c>
      <c r="I65" s="84">
        <v>21000</v>
      </c>
    </row>
    <row r="66" spans="1:11" ht="20.100000000000001" hidden="1" customHeight="1" x14ac:dyDescent="0.25">
      <c r="A66" s="25"/>
      <c r="B66" s="25">
        <v>321</v>
      </c>
      <c r="C66" s="25"/>
      <c r="D66" s="111" t="s">
        <v>78</v>
      </c>
      <c r="E66" s="139">
        <f>E67+E68+E69</f>
        <v>2500</v>
      </c>
      <c r="F66" s="114">
        <f t="shared" ref="F66:H66" si="19">F67+F68+F69</f>
        <v>0</v>
      </c>
      <c r="G66" s="114">
        <f t="shared" si="19"/>
        <v>2500</v>
      </c>
      <c r="H66" s="114">
        <f t="shared" si="19"/>
        <v>0</v>
      </c>
      <c r="I66" s="114">
        <v>0</v>
      </c>
    </row>
    <row r="67" spans="1:11" ht="20.100000000000001" hidden="1" customHeight="1" x14ac:dyDescent="0.25">
      <c r="A67" s="14"/>
      <c r="B67" s="14">
        <v>3211</v>
      </c>
      <c r="C67" s="14"/>
      <c r="D67" s="18" t="s">
        <v>79</v>
      </c>
      <c r="E67" s="140">
        <v>2500</v>
      </c>
      <c r="F67" s="210">
        <f t="shared" ref="F67:F69" si="20">G67-E67</f>
        <v>0</v>
      </c>
      <c r="G67" s="115">
        <v>2500</v>
      </c>
      <c r="H67" s="115">
        <v>0</v>
      </c>
      <c r="I67" s="83">
        <v>0</v>
      </c>
    </row>
    <row r="68" spans="1:11" ht="20.100000000000001" hidden="1" customHeight="1" x14ac:dyDescent="0.25">
      <c r="A68" s="14"/>
      <c r="B68" s="14">
        <v>3213</v>
      </c>
      <c r="C68" s="14"/>
      <c r="D68" s="18" t="s">
        <v>80</v>
      </c>
      <c r="E68" s="140">
        <v>0</v>
      </c>
      <c r="F68" s="210">
        <f t="shared" si="20"/>
        <v>0</v>
      </c>
      <c r="G68" s="115">
        <v>0</v>
      </c>
      <c r="H68" s="115">
        <v>0</v>
      </c>
      <c r="I68" s="83">
        <f t="shared" ref="I68" si="21">H68-G68</f>
        <v>0</v>
      </c>
    </row>
    <row r="69" spans="1:11" ht="20.100000000000001" hidden="1" customHeight="1" x14ac:dyDescent="0.25">
      <c r="A69" s="14"/>
      <c r="B69" s="14">
        <v>3214</v>
      </c>
      <c r="C69" s="14"/>
      <c r="D69" s="18" t="s">
        <v>149</v>
      </c>
      <c r="E69" s="140">
        <v>0</v>
      </c>
      <c r="F69" s="210">
        <f t="shared" si="20"/>
        <v>0</v>
      </c>
      <c r="G69" s="115">
        <v>0</v>
      </c>
      <c r="H69" s="115">
        <v>0</v>
      </c>
      <c r="I69" s="83">
        <v>0</v>
      </c>
    </row>
    <row r="70" spans="1:11" ht="20.100000000000001" hidden="1" customHeight="1" x14ac:dyDescent="0.25">
      <c r="A70" s="25"/>
      <c r="B70" s="25">
        <v>322</v>
      </c>
      <c r="C70" s="25"/>
      <c r="D70" s="111" t="s">
        <v>81</v>
      </c>
      <c r="E70" s="139">
        <f t="shared" ref="E70:G70" si="22">E71+E72</f>
        <v>8330</v>
      </c>
      <c r="F70" s="114">
        <f t="shared" si="22"/>
        <v>0</v>
      </c>
      <c r="G70" s="114">
        <f t="shared" si="22"/>
        <v>8330</v>
      </c>
      <c r="H70" s="114">
        <f>H71+H72</f>
        <v>0</v>
      </c>
      <c r="I70" s="82">
        <v>0</v>
      </c>
    </row>
    <row r="71" spans="1:11" ht="20.100000000000001" hidden="1" customHeight="1" x14ac:dyDescent="0.25">
      <c r="A71" s="14"/>
      <c r="B71" s="14">
        <v>3222</v>
      </c>
      <c r="C71" s="14"/>
      <c r="D71" s="18" t="s">
        <v>82</v>
      </c>
      <c r="E71" s="129">
        <v>0</v>
      </c>
      <c r="F71" s="210">
        <f t="shared" ref="F71:F72" si="23">G71-E71</f>
        <v>0</v>
      </c>
      <c r="G71" s="11">
        <v>0</v>
      </c>
      <c r="H71" s="91">
        <v>0</v>
      </c>
      <c r="I71" s="83">
        <f>H71-G71</f>
        <v>0</v>
      </c>
    </row>
    <row r="72" spans="1:11" ht="20.100000000000001" hidden="1" customHeight="1" x14ac:dyDescent="0.25">
      <c r="A72" s="14"/>
      <c r="B72" s="14">
        <v>3223</v>
      </c>
      <c r="C72" s="14"/>
      <c r="D72" s="18" t="s">
        <v>83</v>
      </c>
      <c r="E72" s="129">
        <v>8330</v>
      </c>
      <c r="F72" s="210">
        <f t="shared" si="23"/>
        <v>0</v>
      </c>
      <c r="G72" s="11">
        <v>8330</v>
      </c>
      <c r="H72" s="91">
        <v>0</v>
      </c>
      <c r="I72" s="83">
        <v>0</v>
      </c>
    </row>
    <row r="73" spans="1:11" ht="20.100000000000001" hidden="1" customHeight="1" x14ac:dyDescent="0.25">
      <c r="A73" s="25"/>
      <c r="B73" s="25">
        <v>323</v>
      </c>
      <c r="C73" s="25"/>
      <c r="D73" s="111" t="s">
        <v>86</v>
      </c>
      <c r="E73" s="139">
        <f t="shared" ref="E73:G73" si="24">SUM(E74:E79)</f>
        <v>43675</v>
      </c>
      <c r="F73" s="139">
        <f t="shared" si="24"/>
        <v>3312.5</v>
      </c>
      <c r="G73" s="139">
        <f t="shared" si="24"/>
        <v>46987.5</v>
      </c>
      <c r="H73" s="114">
        <f>SUM(H74:H79)</f>
        <v>0</v>
      </c>
      <c r="I73" s="82">
        <v>0</v>
      </c>
    </row>
    <row r="74" spans="1:11" ht="20.100000000000001" hidden="1" customHeight="1" x14ac:dyDescent="0.25">
      <c r="A74" s="14"/>
      <c r="B74" s="14">
        <v>3231</v>
      </c>
      <c r="C74" s="14"/>
      <c r="D74" s="18" t="s">
        <v>87</v>
      </c>
      <c r="E74" s="138">
        <v>5550</v>
      </c>
      <c r="F74" s="226">
        <f t="shared" ref="F74:F79" si="25">G74-E74</f>
        <v>0</v>
      </c>
      <c r="G74" s="138">
        <v>5550</v>
      </c>
      <c r="H74" s="91">
        <v>0</v>
      </c>
      <c r="I74" s="83">
        <v>0</v>
      </c>
      <c r="K74" s="166"/>
    </row>
    <row r="75" spans="1:11" ht="20.100000000000001" hidden="1" customHeight="1" x14ac:dyDescent="0.25">
      <c r="A75" s="14"/>
      <c r="B75" s="14">
        <v>3232</v>
      </c>
      <c r="C75" s="14"/>
      <c r="D75" s="18" t="s">
        <v>88</v>
      </c>
      <c r="E75" s="138">
        <v>28500</v>
      </c>
      <c r="F75" s="226">
        <f t="shared" si="25"/>
        <v>3312.5</v>
      </c>
      <c r="G75" s="138">
        <v>31812.5</v>
      </c>
      <c r="H75" s="91">
        <v>0</v>
      </c>
      <c r="I75" s="83">
        <v>0</v>
      </c>
    </row>
    <row r="76" spans="1:11" ht="20.100000000000001" hidden="1" customHeight="1" x14ac:dyDescent="0.25">
      <c r="A76" s="14"/>
      <c r="B76" s="14">
        <v>3233</v>
      </c>
      <c r="C76" s="14"/>
      <c r="D76" s="18" t="s">
        <v>89</v>
      </c>
      <c r="E76" s="138">
        <v>0</v>
      </c>
      <c r="F76" s="210">
        <f t="shared" si="25"/>
        <v>0</v>
      </c>
      <c r="G76" s="91">
        <v>0</v>
      </c>
      <c r="H76" s="91">
        <v>0</v>
      </c>
      <c r="I76" s="83">
        <v>0</v>
      </c>
    </row>
    <row r="77" spans="1:11" ht="20.100000000000001" hidden="1" customHeight="1" x14ac:dyDescent="0.25">
      <c r="A77" s="14"/>
      <c r="B77" s="14">
        <v>3237</v>
      </c>
      <c r="C77" s="14"/>
      <c r="D77" s="18" t="s">
        <v>93</v>
      </c>
      <c r="E77" s="138">
        <v>5625</v>
      </c>
      <c r="F77" s="210">
        <f t="shared" si="25"/>
        <v>0</v>
      </c>
      <c r="G77" s="185">
        <v>5625</v>
      </c>
      <c r="H77" s="113">
        <v>0</v>
      </c>
      <c r="I77" s="83">
        <v>0</v>
      </c>
    </row>
    <row r="78" spans="1:11" ht="20.100000000000001" hidden="1" customHeight="1" x14ac:dyDescent="0.25">
      <c r="A78" s="14"/>
      <c r="B78" s="14">
        <v>3238</v>
      </c>
      <c r="C78" s="14"/>
      <c r="D78" s="18" t="s">
        <v>94</v>
      </c>
      <c r="E78" s="138">
        <v>1500</v>
      </c>
      <c r="F78" s="210">
        <f t="shared" si="25"/>
        <v>0</v>
      </c>
      <c r="G78" s="185">
        <v>1500</v>
      </c>
      <c r="H78" s="113">
        <v>0</v>
      </c>
      <c r="I78" s="83">
        <v>0</v>
      </c>
    </row>
    <row r="79" spans="1:11" ht="20.100000000000001" hidden="1" customHeight="1" x14ac:dyDescent="0.25">
      <c r="A79" s="14"/>
      <c r="B79" s="14">
        <v>3239</v>
      </c>
      <c r="C79" s="14"/>
      <c r="D79" s="18" t="s">
        <v>95</v>
      </c>
      <c r="E79" s="138">
        <v>2500</v>
      </c>
      <c r="F79" s="210">
        <f t="shared" si="25"/>
        <v>0</v>
      </c>
      <c r="G79" s="91">
        <v>2500</v>
      </c>
      <c r="H79" s="113">
        <v>0</v>
      </c>
      <c r="I79" s="83">
        <v>0</v>
      </c>
    </row>
    <row r="80" spans="1:11" ht="25.5" customHeight="1" x14ac:dyDescent="0.25">
      <c r="A80" s="14"/>
      <c r="B80" s="25">
        <v>37</v>
      </c>
      <c r="C80" s="25"/>
      <c r="D80" s="56" t="s">
        <v>54</v>
      </c>
      <c r="E80" s="139">
        <f t="shared" ref="E80:G81" si="26">E81</f>
        <v>18000</v>
      </c>
      <c r="F80" s="114">
        <f t="shared" si="26"/>
        <v>0</v>
      </c>
      <c r="G80" s="114">
        <f t="shared" si="26"/>
        <v>18000</v>
      </c>
      <c r="H80" s="114">
        <v>19000</v>
      </c>
      <c r="I80" s="84">
        <v>19000</v>
      </c>
    </row>
    <row r="81" spans="1:9" ht="20.100000000000001" hidden="1" customHeight="1" x14ac:dyDescent="0.25">
      <c r="A81" s="25"/>
      <c r="B81" s="25">
        <v>372</v>
      </c>
      <c r="C81" s="25"/>
      <c r="D81" s="111" t="s">
        <v>103</v>
      </c>
      <c r="E81" s="139">
        <f t="shared" si="26"/>
        <v>18000</v>
      </c>
      <c r="F81" s="114">
        <f t="shared" si="26"/>
        <v>0</v>
      </c>
      <c r="G81" s="114">
        <f t="shared" si="26"/>
        <v>18000</v>
      </c>
      <c r="H81" s="114">
        <f>H82</f>
        <v>0</v>
      </c>
      <c r="I81" s="82">
        <v>0</v>
      </c>
    </row>
    <row r="82" spans="1:9" ht="20.100000000000001" hidden="1" customHeight="1" x14ac:dyDescent="0.25">
      <c r="A82" s="14"/>
      <c r="B82" s="14">
        <v>3722</v>
      </c>
      <c r="C82" s="14"/>
      <c r="D82" s="18" t="s">
        <v>104</v>
      </c>
      <c r="E82" s="141">
        <v>18000</v>
      </c>
      <c r="F82" s="210">
        <f>G82-E82</f>
        <v>0</v>
      </c>
      <c r="G82" s="51">
        <v>18000</v>
      </c>
      <c r="H82" s="91">
        <v>0</v>
      </c>
      <c r="I82" s="83">
        <v>0</v>
      </c>
    </row>
    <row r="83" spans="1:9" ht="20.100000000000001" customHeight="1" x14ac:dyDescent="0.25">
      <c r="A83" s="85" t="s">
        <v>125</v>
      </c>
      <c r="B83" s="86"/>
      <c r="C83" s="79">
        <v>12</v>
      </c>
      <c r="D83" s="54" t="s">
        <v>171</v>
      </c>
      <c r="E83" s="137">
        <f t="shared" ref="E83:G83" si="27">E84</f>
        <v>15</v>
      </c>
      <c r="F83" s="55">
        <f t="shared" si="27"/>
        <v>0</v>
      </c>
      <c r="G83" s="55">
        <f t="shared" si="27"/>
        <v>15</v>
      </c>
      <c r="H83" s="55">
        <f>H84</f>
        <v>20</v>
      </c>
      <c r="I83" s="55">
        <f>I84</f>
        <v>20</v>
      </c>
    </row>
    <row r="84" spans="1:9" ht="20.100000000000001" customHeight="1" x14ac:dyDescent="0.25">
      <c r="A84" s="14"/>
      <c r="B84" s="25">
        <v>34</v>
      </c>
      <c r="C84" s="25"/>
      <c r="D84" s="25" t="s">
        <v>53</v>
      </c>
      <c r="E84" s="131">
        <f t="shared" ref="E84:G85" si="28">E85</f>
        <v>15</v>
      </c>
      <c r="F84" s="212">
        <f t="shared" si="28"/>
        <v>0</v>
      </c>
      <c r="G84" s="43">
        <f t="shared" si="28"/>
        <v>15</v>
      </c>
      <c r="H84" s="43">
        <v>20</v>
      </c>
      <c r="I84" s="84">
        <v>20</v>
      </c>
    </row>
    <row r="85" spans="1:9" ht="20.100000000000001" hidden="1" customHeight="1" x14ac:dyDescent="0.25">
      <c r="A85" s="25"/>
      <c r="B85" s="25">
        <v>343</v>
      </c>
      <c r="C85" s="25"/>
      <c r="D85" s="45" t="s">
        <v>100</v>
      </c>
      <c r="E85" s="131">
        <f t="shared" ref="E85" si="29">E86</f>
        <v>15</v>
      </c>
      <c r="F85" s="212">
        <f t="shared" si="28"/>
        <v>0</v>
      </c>
      <c r="G85" s="43">
        <f t="shared" si="28"/>
        <v>15</v>
      </c>
      <c r="H85" s="43">
        <f>H86</f>
        <v>0</v>
      </c>
      <c r="I85" s="82">
        <v>0</v>
      </c>
    </row>
    <row r="86" spans="1:9" ht="25.5" hidden="1" customHeight="1" x14ac:dyDescent="0.25">
      <c r="A86" s="14"/>
      <c r="B86" s="14">
        <v>3431</v>
      </c>
      <c r="C86" s="14"/>
      <c r="D86" s="18" t="s">
        <v>101</v>
      </c>
      <c r="E86" s="129">
        <v>15</v>
      </c>
      <c r="F86" s="210">
        <f>G86-E86</f>
        <v>0</v>
      </c>
      <c r="G86" s="11">
        <v>15</v>
      </c>
      <c r="H86" s="11">
        <v>0</v>
      </c>
      <c r="I86" s="83">
        <v>0</v>
      </c>
    </row>
    <row r="87" spans="1:9" ht="20.100000000000001" customHeight="1" x14ac:dyDescent="0.25">
      <c r="A87" s="85" t="s">
        <v>125</v>
      </c>
      <c r="B87" s="86"/>
      <c r="C87" s="79" t="s">
        <v>236</v>
      </c>
      <c r="D87" s="87" t="s">
        <v>27</v>
      </c>
      <c r="E87" s="137">
        <f t="shared" ref="E87:G87" si="30">E88</f>
        <v>4000</v>
      </c>
      <c r="F87" s="55">
        <f t="shared" si="30"/>
        <v>-2769</v>
      </c>
      <c r="G87" s="55">
        <f t="shared" si="30"/>
        <v>1231</v>
      </c>
      <c r="H87" s="55">
        <f>H88</f>
        <v>4000</v>
      </c>
      <c r="I87" s="55">
        <f>I88</f>
        <v>3949</v>
      </c>
    </row>
    <row r="88" spans="1:9" ht="20.100000000000001" customHeight="1" x14ac:dyDescent="0.25">
      <c r="A88" s="80"/>
      <c r="B88" s="81">
        <v>3</v>
      </c>
      <c r="C88" s="65"/>
      <c r="D88" s="65" t="s">
        <v>13</v>
      </c>
      <c r="E88" s="114">
        <f t="shared" ref="E88:I88" si="31">E89+E94+E106+E109</f>
        <v>4000</v>
      </c>
      <c r="F88" s="114">
        <f t="shared" si="31"/>
        <v>-2769</v>
      </c>
      <c r="G88" s="114">
        <f t="shared" si="31"/>
        <v>1231</v>
      </c>
      <c r="H88" s="114">
        <f t="shared" si="31"/>
        <v>4000</v>
      </c>
      <c r="I88" s="114">
        <f t="shared" si="31"/>
        <v>3949</v>
      </c>
    </row>
    <row r="89" spans="1:9" ht="20.100000000000001" customHeight="1" x14ac:dyDescent="0.25">
      <c r="A89" s="13"/>
      <c r="B89" s="13">
        <v>31</v>
      </c>
      <c r="C89" s="13"/>
      <c r="D89" s="13" t="s">
        <v>14</v>
      </c>
      <c r="E89" s="139">
        <f t="shared" ref="E89:G89" si="32">E90+E92</f>
        <v>363</v>
      </c>
      <c r="F89" s="114">
        <f t="shared" si="32"/>
        <v>0</v>
      </c>
      <c r="G89" s="114">
        <f t="shared" si="32"/>
        <v>363</v>
      </c>
      <c r="H89" s="114">
        <v>500</v>
      </c>
      <c r="I89" s="84">
        <v>500</v>
      </c>
    </row>
    <row r="90" spans="1:9" ht="33" hidden="1" customHeight="1" x14ac:dyDescent="0.25">
      <c r="A90" s="25"/>
      <c r="B90" s="25">
        <v>312</v>
      </c>
      <c r="C90" s="45"/>
      <c r="D90" s="45" t="s">
        <v>75</v>
      </c>
      <c r="E90" s="139">
        <f t="shared" ref="E90:G90" si="33">E91</f>
        <v>363</v>
      </c>
      <c r="F90" s="114">
        <f t="shared" si="33"/>
        <v>0</v>
      </c>
      <c r="G90" s="114">
        <f t="shared" si="33"/>
        <v>363</v>
      </c>
      <c r="H90" s="114">
        <f>H91</f>
        <v>0</v>
      </c>
      <c r="I90" s="82">
        <v>0</v>
      </c>
    </row>
    <row r="91" spans="1:9" ht="20.100000000000001" hidden="1" customHeight="1" x14ac:dyDescent="0.25">
      <c r="A91" s="14"/>
      <c r="B91" s="14">
        <v>3121</v>
      </c>
      <c r="C91" s="15"/>
      <c r="D91" s="15" t="s">
        <v>75</v>
      </c>
      <c r="E91" s="141">
        <v>363</v>
      </c>
      <c r="F91" s="210">
        <f>G91-E91</f>
        <v>0</v>
      </c>
      <c r="G91" s="51">
        <v>363</v>
      </c>
      <c r="H91" s="91">
        <v>0</v>
      </c>
      <c r="I91" s="83">
        <v>0</v>
      </c>
    </row>
    <row r="92" spans="1:9" ht="20.100000000000001" hidden="1" customHeight="1" x14ac:dyDescent="0.25">
      <c r="A92" s="14"/>
      <c r="B92" s="14">
        <v>313</v>
      </c>
      <c r="C92" s="15"/>
      <c r="D92" s="15" t="s">
        <v>76</v>
      </c>
      <c r="E92" s="138">
        <f t="shared" ref="E92:G92" si="34">E93</f>
        <v>0</v>
      </c>
      <c r="F92" s="91">
        <f t="shared" si="34"/>
        <v>0</v>
      </c>
      <c r="G92" s="91">
        <f t="shared" si="34"/>
        <v>0</v>
      </c>
      <c r="H92" s="91">
        <f>H93</f>
        <v>0</v>
      </c>
      <c r="I92" s="83">
        <f t="shared" ref="I92:I103" si="35">H92-G92</f>
        <v>0</v>
      </c>
    </row>
    <row r="93" spans="1:9" ht="25.5" hidden="1" customHeight="1" x14ac:dyDescent="0.25">
      <c r="A93" s="14"/>
      <c r="B93" s="14">
        <v>3132</v>
      </c>
      <c r="C93" s="15"/>
      <c r="D93" s="18" t="s">
        <v>77</v>
      </c>
      <c r="E93" s="141">
        <v>0</v>
      </c>
      <c r="F93" s="51">
        <v>0</v>
      </c>
      <c r="G93" s="51">
        <v>0</v>
      </c>
      <c r="H93" s="91">
        <v>0</v>
      </c>
      <c r="I93" s="83">
        <f t="shared" si="35"/>
        <v>0</v>
      </c>
    </row>
    <row r="94" spans="1:9" ht="20.100000000000001" customHeight="1" x14ac:dyDescent="0.25">
      <c r="A94" s="14"/>
      <c r="B94" s="25">
        <v>32</v>
      </c>
      <c r="C94" s="45"/>
      <c r="D94" s="25" t="s">
        <v>24</v>
      </c>
      <c r="E94" s="114">
        <f t="shared" ref="E94:G94" si="36">E95+E99+E104</f>
        <v>3537</v>
      </c>
      <c r="F94" s="114">
        <f t="shared" si="36"/>
        <v>-2770</v>
      </c>
      <c r="G94" s="114">
        <f t="shared" si="36"/>
        <v>767</v>
      </c>
      <c r="H94" s="114">
        <v>3500</v>
      </c>
      <c r="I94" s="84">
        <v>3500</v>
      </c>
    </row>
    <row r="95" spans="1:9" ht="20.100000000000001" hidden="1" customHeight="1" x14ac:dyDescent="0.25">
      <c r="A95" s="25"/>
      <c r="B95" s="25">
        <v>322</v>
      </c>
      <c r="C95" s="25"/>
      <c r="D95" s="111" t="s">
        <v>81</v>
      </c>
      <c r="E95" s="139">
        <f t="shared" ref="E95:G95" si="37">SUM(E96:E98)</f>
        <v>1037</v>
      </c>
      <c r="F95" s="114">
        <f t="shared" si="37"/>
        <v>-1037</v>
      </c>
      <c r="G95" s="114">
        <f t="shared" si="37"/>
        <v>0</v>
      </c>
      <c r="H95" s="114">
        <f>SUM(H96:H98)</f>
        <v>0</v>
      </c>
      <c r="I95" s="82">
        <v>0</v>
      </c>
    </row>
    <row r="96" spans="1:9" ht="20.100000000000001" hidden="1" customHeight="1" x14ac:dyDescent="0.25">
      <c r="A96" s="14"/>
      <c r="B96" s="14">
        <v>3221</v>
      </c>
      <c r="C96" s="14"/>
      <c r="D96" s="18" t="s">
        <v>114</v>
      </c>
      <c r="E96" s="141">
        <v>500</v>
      </c>
      <c r="F96" s="210">
        <f t="shared" ref="F96:F98" si="38">G96-E96</f>
        <v>-500</v>
      </c>
      <c r="G96" s="64">
        <v>0</v>
      </c>
      <c r="H96" s="91">
        <v>0</v>
      </c>
      <c r="I96" s="83">
        <v>0</v>
      </c>
    </row>
    <row r="97" spans="1:9" ht="20.100000000000001" hidden="1" customHeight="1" x14ac:dyDescent="0.25">
      <c r="A97" s="14"/>
      <c r="B97" s="14">
        <v>3225</v>
      </c>
      <c r="C97" s="14"/>
      <c r="D97" s="18" t="s">
        <v>84</v>
      </c>
      <c r="E97" s="141">
        <v>537</v>
      </c>
      <c r="F97" s="210">
        <f t="shared" si="38"/>
        <v>-537</v>
      </c>
      <c r="G97" s="64">
        <v>0</v>
      </c>
      <c r="H97" s="91">
        <v>0</v>
      </c>
      <c r="I97" s="83">
        <v>0</v>
      </c>
    </row>
    <row r="98" spans="1:9" ht="20.100000000000001" hidden="1" customHeight="1" x14ac:dyDescent="0.25">
      <c r="A98" s="14"/>
      <c r="B98" s="14">
        <v>3227</v>
      </c>
      <c r="C98" s="14"/>
      <c r="D98" s="18" t="s">
        <v>147</v>
      </c>
      <c r="E98" s="141">
        <v>0</v>
      </c>
      <c r="F98" s="210">
        <f t="shared" si="38"/>
        <v>0</v>
      </c>
      <c r="G98" s="64">
        <v>0</v>
      </c>
      <c r="H98" s="91">
        <v>0</v>
      </c>
      <c r="I98" s="83">
        <f t="shared" si="35"/>
        <v>0</v>
      </c>
    </row>
    <row r="99" spans="1:9" ht="20.100000000000001" hidden="1" customHeight="1" x14ac:dyDescent="0.25">
      <c r="A99" s="25"/>
      <c r="B99" s="25">
        <v>323</v>
      </c>
      <c r="C99" s="25"/>
      <c r="D99" s="111" t="s">
        <v>86</v>
      </c>
      <c r="E99" s="139">
        <f>SUM(E100:E103)</f>
        <v>2000</v>
      </c>
      <c r="F99" s="114">
        <f t="shared" ref="F99:H99" si="39">SUM(F100:F103)</f>
        <v>-1685</v>
      </c>
      <c r="G99" s="114">
        <f t="shared" si="39"/>
        <v>315</v>
      </c>
      <c r="H99" s="114">
        <f t="shared" si="39"/>
        <v>0</v>
      </c>
      <c r="I99" s="114">
        <v>0</v>
      </c>
    </row>
    <row r="100" spans="1:9" ht="20.100000000000001" hidden="1" customHeight="1" x14ac:dyDescent="0.25">
      <c r="A100" s="14"/>
      <c r="B100" s="14">
        <v>3231</v>
      </c>
      <c r="C100" s="14"/>
      <c r="D100" s="18" t="s">
        <v>87</v>
      </c>
      <c r="E100" s="141">
        <v>500</v>
      </c>
      <c r="F100" s="210">
        <f t="shared" ref="F100:F103" si="40">G100-E100</f>
        <v>-225</v>
      </c>
      <c r="G100" s="51">
        <v>275</v>
      </c>
      <c r="H100" s="91">
        <v>0</v>
      </c>
      <c r="I100" s="83">
        <f t="shared" si="35"/>
        <v>-275</v>
      </c>
    </row>
    <row r="101" spans="1:9" ht="20.100000000000001" hidden="1" customHeight="1" x14ac:dyDescent="0.25">
      <c r="A101" s="14"/>
      <c r="B101" s="14">
        <v>3232</v>
      </c>
      <c r="C101" s="14"/>
      <c r="D101" s="18" t="s">
        <v>88</v>
      </c>
      <c r="E101" s="141">
        <v>1500</v>
      </c>
      <c r="F101" s="210">
        <f t="shared" si="40"/>
        <v>-1500</v>
      </c>
      <c r="G101" s="51">
        <v>0</v>
      </c>
      <c r="H101" s="91">
        <v>0</v>
      </c>
      <c r="I101" s="83">
        <v>0</v>
      </c>
    </row>
    <row r="102" spans="1:9" ht="20.100000000000001" hidden="1" customHeight="1" x14ac:dyDescent="0.25">
      <c r="A102" s="14"/>
      <c r="B102" s="14">
        <v>3236</v>
      </c>
      <c r="C102" s="14"/>
      <c r="D102" s="18" t="s">
        <v>92</v>
      </c>
      <c r="E102" s="141">
        <v>0</v>
      </c>
      <c r="F102" s="210">
        <f t="shared" si="40"/>
        <v>0</v>
      </c>
      <c r="G102" s="51">
        <v>0</v>
      </c>
      <c r="H102" s="91">
        <v>0</v>
      </c>
      <c r="I102" s="83">
        <f t="shared" si="35"/>
        <v>0</v>
      </c>
    </row>
    <row r="103" spans="1:9" ht="20.100000000000001" hidden="1" customHeight="1" x14ac:dyDescent="0.25">
      <c r="A103" s="14"/>
      <c r="B103" s="14">
        <v>3239</v>
      </c>
      <c r="C103" s="14"/>
      <c r="D103" s="18" t="s">
        <v>95</v>
      </c>
      <c r="E103" s="141">
        <v>0</v>
      </c>
      <c r="F103" s="210">
        <f t="shared" si="40"/>
        <v>40</v>
      </c>
      <c r="G103" s="51">
        <v>40</v>
      </c>
      <c r="H103" s="91">
        <v>0</v>
      </c>
      <c r="I103" s="83">
        <f t="shared" si="35"/>
        <v>-40</v>
      </c>
    </row>
    <row r="104" spans="1:9" ht="20.100000000000001" hidden="1" customHeight="1" x14ac:dyDescent="0.25">
      <c r="A104" s="25"/>
      <c r="B104" s="25">
        <v>329</v>
      </c>
      <c r="C104" s="25"/>
      <c r="D104" s="111" t="s">
        <v>96</v>
      </c>
      <c r="E104" s="139">
        <f t="shared" ref="E104:G104" si="41">E105</f>
        <v>500</v>
      </c>
      <c r="F104" s="114">
        <f t="shared" si="41"/>
        <v>-48</v>
      </c>
      <c r="G104" s="114">
        <f t="shared" si="41"/>
        <v>452</v>
      </c>
      <c r="H104" s="114">
        <f>H105</f>
        <v>0</v>
      </c>
      <c r="I104" s="82">
        <v>0</v>
      </c>
    </row>
    <row r="105" spans="1:9" ht="20.100000000000001" hidden="1" customHeight="1" x14ac:dyDescent="0.25">
      <c r="A105" s="14"/>
      <c r="B105" s="14">
        <v>3299</v>
      </c>
      <c r="C105" s="14"/>
      <c r="D105" s="18" t="s">
        <v>96</v>
      </c>
      <c r="E105" s="141">
        <v>500</v>
      </c>
      <c r="F105" s="210">
        <f>G105-E105</f>
        <v>-48</v>
      </c>
      <c r="G105" s="51">
        <v>452</v>
      </c>
      <c r="H105" s="91">
        <v>0</v>
      </c>
      <c r="I105" s="83">
        <v>0</v>
      </c>
    </row>
    <row r="106" spans="1:9" ht="20.100000000000001" customHeight="1" x14ac:dyDescent="0.25">
      <c r="A106" s="14"/>
      <c r="B106" s="25">
        <v>34</v>
      </c>
      <c r="C106" s="25"/>
      <c r="D106" s="25" t="s">
        <v>53</v>
      </c>
      <c r="E106" s="131">
        <f t="shared" ref="E106:G107" si="42">E107</f>
        <v>0</v>
      </c>
      <c r="F106" s="212">
        <f t="shared" si="42"/>
        <v>50</v>
      </c>
      <c r="G106" s="43">
        <f t="shared" si="42"/>
        <v>50</v>
      </c>
      <c r="H106" s="43">
        <v>0</v>
      </c>
      <c r="I106" s="84">
        <v>0</v>
      </c>
    </row>
    <row r="107" spans="1:9" ht="20.100000000000001" hidden="1" customHeight="1" x14ac:dyDescent="0.25">
      <c r="A107" s="25"/>
      <c r="B107" s="25">
        <v>343</v>
      </c>
      <c r="C107" s="25"/>
      <c r="D107" s="45" t="s">
        <v>100</v>
      </c>
      <c r="E107" s="131">
        <f t="shared" si="42"/>
        <v>0</v>
      </c>
      <c r="F107" s="212">
        <f t="shared" si="42"/>
        <v>50</v>
      </c>
      <c r="G107" s="43">
        <f t="shared" si="42"/>
        <v>50</v>
      </c>
      <c r="H107" s="43">
        <f>H108</f>
        <v>0</v>
      </c>
      <c r="I107" s="82">
        <v>0</v>
      </c>
    </row>
    <row r="108" spans="1:9" ht="20.100000000000001" hidden="1" customHeight="1" x14ac:dyDescent="0.25">
      <c r="A108" s="14"/>
      <c r="B108" s="14">
        <v>3431</v>
      </c>
      <c r="C108" s="14"/>
      <c r="D108" s="18" t="s">
        <v>101</v>
      </c>
      <c r="E108" s="129">
        <v>0</v>
      </c>
      <c r="F108" s="210">
        <f>G108-E108</f>
        <v>50</v>
      </c>
      <c r="G108" s="11">
        <v>50</v>
      </c>
      <c r="H108" s="11">
        <v>0</v>
      </c>
      <c r="I108" s="83">
        <v>0</v>
      </c>
    </row>
    <row r="109" spans="1:9" ht="25.5" customHeight="1" x14ac:dyDescent="0.25">
      <c r="A109" s="14"/>
      <c r="B109" s="25">
        <v>37</v>
      </c>
      <c r="C109" s="25"/>
      <c r="D109" s="56" t="s">
        <v>54</v>
      </c>
      <c r="E109" s="139">
        <f t="shared" ref="E109:G110" si="43">E110</f>
        <v>100</v>
      </c>
      <c r="F109" s="114">
        <f t="shared" si="43"/>
        <v>-49</v>
      </c>
      <c r="G109" s="114">
        <f t="shared" si="43"/>
        <v>51</v>
      </c>
      <c r="H109" s="114">
        <f>H110</f>
        <v>0</v>
      </c>
      <c r="I109" s="84">
        <f t="shared" ref="I109:I111" si="44">H109-G109</f>
        <v>-51</v>
      </c>
    </row>
    <row r="110" spans="1:9" ht="20.100000000000001" hidden="1" customHeight="1" x14ac:dyDescent="0.25">
      <c r="A110" s="25"/>
      <c r="B110" s="25">
        <v>372</v>
      </c>
      <c r="C110" s="25"/>
      <c r="D110" s="111" t="s">
        <v>103</v>
      </c>
      <c r="E110" s="139">
        <f t="shared" si="43"/>
        <v>100</v>
      </c>
      <c r="F110" s="114">
        <f t="shared" si="43"/>
        <v>-49</v>
      </c>
      <c r="G110" s="114">
        <f t="shared" si="43"/>
        <v>51</v>
      </c>
      <c r="H110" s="114">
        <f>H111</f>
        <v>0</v>
      </c>
      <c r="I110" s="82">
        <f t="shared" si="44"/>
        <v>-51</v>
      </c>
    </row>
    <row r="111" spans="1:9" ht="20.100000000000001" hidden="1" customHeight="1" x14ac:dyDescent="0.25">
      <c r="A111" s="14"/>
      <c r="B111" s="14">
        <v>3722</v>
      </c>
      <c r="C111" s="14"/>
      <c r="D111" s="18" t="s">
        <v>104</v>
      </c>
      <c r="E111" s="141">
        <v>100</v>
      </c>
      <c r="F111" s="210">
        <f>G111-E111</f>
        <v>-49</v>
      </c>
      <c r="G111" s="51">
        <v>51</v>
      </c>
      <c r="H111" s="91">
        <v>0</v>
      </c>
      <c r="I111" s="83">
        <f t="shared" si="44"/>
        <v>-51</v>
      </c>
    </row>
    <row r="112" spans="1:9" s="117" customFormat="1" ht="20.100000000000001" customHeight="1" x14ac:dyDescent="0.25">
      <c r="A112" s="170" t="s">
        <v>203</v>
      </c>
      <c r="B112" s="171"/>
      <c r="C112" s="172"/>
      <c r="D112" s="173" t="s">
        <v>27</v>
      </c>
      <c r="E112" s="176">
        <f t="shared" ref="E112:I115" si="45">E113</f>
        <v>1794</v>
      </c>
      <c r="F112" s="177">
        <f t="shared" si="45"/>
        <v>0</v>
      </c>
      <c r="G112" s="177">
        <f t="shared" si="45"/>
        <v>1794</v>
      </c>
      <c r="H112" s="177">
        <f t="shared" si="45"/>
        <v>0</v>
      </c>
      <c r="I112" s="177">
        <f t="shared" si="45"/>
        <v>0</v>
      </c>
    </row>
    <row r="113" spans="1:9" ht="20.100000000000001" customHeight="1" x14ac:dyDescent="0.25">
      <c r="A113" s="88"/>
      <c r="B113" s="81">
        <v>3</v>
      </c>
      <c r="C113" s="89"/>
      <c r="D113" s="65" t="s">
        <v>13</v>
      </c>
      <c r="E113" s="139">
        <f t="shared" si="45"/>
        <v>1794</v>
      </c>
      <c r="F113" s="114">
        <f t="shared" si="45"/>
        <v>0</v>
      </c>
      <c r="G113" s="114">
        <f t="shared" si="45"/>
        <v>1794</v>
      </c>
      <c r="H113" s="114">
        <f t="shared" si="45"/>
        <v>0</v>
      </c>
      <c r="I113" s="114">
        <f t="shared" si="45"/>
        <v>0</v>
      </c>
    </row>
    <row r="114" spans="1:9" ht="20.100000000000001" customHeight="1" x14ac:dyDescent="0.25">
      <c r="A114" s="14"/>
      <c r="B114" s="25">
        <v>32</v>
      </c>
      <c r="C114" s="45"/>
      <c r="D114" s="25" t="s">
        <v>24</v>
      </c>
      <c r="E114" s="139">
        <f t="shared" si="45"/>
        <v>1794</v>
      </c>
      <c r="F114" s="114">
        <f t="shared" si="45"/>
        <v>0</v>
      </c>
      <c r="G114" s="114">
        <f t="shared" si="45"/>
        <v>1794</v>
      </c>
      <c r="H114" s="114">
        <v>0</v>
      </c>
      <c r="I114" s="52">
        <v>0</v>
      </c>
    </row>
    <row r="115" spans="1:9" ht="20.100000000000001" hidden="1" customHeight="1" x14ac:dyDescent="0.25">
      <c r="A115" s="25"/>
      <c r="B115" s="25">
        <v>323</v>
      </c>
      <c r="C115" s="25"/>
      <c r="D115" s="111" t="s">
        <v>86</v>
      </c>
      <c r="E115" s="139">
        <f t="shared" si="45"/>
        <v>1794</v>
      </c>
      <c r="F115" s="114">
        <f t="shared" si="45"/>
        <v>0</v>
      </c>
      <c r="G115" s="114">
        <f t="shared" si="45"/>
        <v>1794</v>
      </c>
      <c r="H115" s="114">
        <f t="shared" si="45"/>
        <v>0</v>
      </c>
      <c r="I115" s="52">
        <v>0</v>
      </c>
    </row>
    <row r="116" spans="1:9" ht="20.100000000000001" hidden="1" customHeight="1" x14ac:dyDescent="0.25">
      <c r="A116" s="14"/>
      <c r="B116" s="14">
        <v>3232</v>
      </c>
      <c r="C116" s="14"/>
      <c r="D116" s="18" t="s">
        <v>88</v>
      </c>
      <c r="E116" s="141">
        <v>1794</v>
      </c>
      <c r="F116" s="219">
        <f>G116-E116</f>
        <v>0</v>
      </c>
      <c r="G116" s="51">
        <v>1794</v>
      </c>
      <c r="H116" s="91">
        <v>0</v>
      </c>
      <c r="I116" s="51">
        <v>0</v>
      </c>
    </row>
    <row r="117" spans="1:9" ht="20.100000000000001" customHeight="1" x14ac:dyDescent="0.25">
      <c r="A117" s="85" t="s">
        <v>125</v>
      </c>
      <c r="B117" s="86"/>
      <c r="C117" s="79" t="s">
        <v>237</v>
      </c>
      <c r="D117" s="87" t="s">
        <v>49</v>
      </c>
      <c r="E117" s="137">
        <f t="shared" ref="E117:G117" si="46">E118</f>
        <v>20000</v>
      </c>
      <c r="F117" s="55">
        <f t="shared" si="46"/>
        <v>0</v>
      </c>
      <c r="G117" s="55">
        <f t="shared" si="46"/>
        <v>20000</v>
      </c>
      <c r="H117" s="55">
        <f>H118</f>
        <v>30000</v>
      </c>
      <c r="I117" s="55">
        <f>I118</f>
        <v>30000</v>
      </c>
    </row>
    <row r="118" spans="1:9" ht="20.100000000000001" customHeight="1" x14ac:dyDescent="0.25">
      <c r="A118" s="88"/>
      <c r="B118" s="81">
        <v>3</v>
      </c>
      <c r="C118" s="89"/>
      <c r="D118" s="65" t="s">
        <v>13</v>
      </c>
      <c r="E118" s="139">
        <f t="shared" ref="E118:G118" si="47">E119</f>
        <v>20000</v>
      </c>
      <c r="F118" s="114">
        <f t="shared" si="47"/>
        <v>0</v>
      </c>
      <c r="G118" s="114">
        <f t="shared" si="47"/>
        <v>20000</v>
      </c>
      <c r="H118" s="114">
        <f>H119</f>
        <v>30000</v>
      </c>
      <c r="I118" s="114">
        <f>I119</f>
        <v>30000</v>
      </c>
    </row>
    <row r="119" spans="1:9" ht="20.100000000000001" customHeight="1" x14ac:dyDescent="0.25">
      <c r="A119" s="14"/>
      <c r="B119" s="25">
        <v>32</v>
      </c>
      <c r="C119" s="45"/>
      <c r="D119" s="25" t="s">
        <v>24</v>
      </c>
      <c r="E119" s="139">
        <f>E120+E122+E128+E133</f>
        <v>20000</v>
      </c>
      <c r="F119" s="114">
        <f>F120+F122+F128+F133</f>
        <v>0</v>
      </c>
      <c r="G119" s="114">
        <f>G120+G122+G128+G133</f>
        <v>20000</v>
      </c>
      <c r="H119" s="114">
        <v>30000</v>
      </c>
      <c r="I119" s="90">
        <v>30000</v>
      </c>
    </row>
    <row r="120" spans="1:9" ht="20.100000000000001" hidden="1" customHeight="1" x14ac:dyDescent="0.25">
      <c r="A120" s="25"/>
      <c r="B120" s="25">
        <v>321</v>
      </c>
      <c r="C120" s="25"/>
      <c r="D120" s="111" t="s">
        <v>78</v>
      </c>
      <c r="E120" s="139">
        <f t="shared" ref="E120:G120" si="48">E121</f>
        <v>0</v>
      </c>
      <c r="F120" s="114">
        <f t="shared" si="48"/>
        <v>0</v>
      </c>
      <c r="G120" s="114">
        <f t="shared" si="48"/>
        <v>0</v>
      </c>
      <c r="H120" s="114">
        <f>H121</f>
        <v>0</v>
      </c>
      <c r="I120" s="52">
        <f>H120-G120</f>
        <v>0</v>
      </c>
    </row>
    <row r="121" spans="1:9" ht="20.100000000000001" hidden="1" customHeight="1" x14ac:dyDescent="0.25">
      <c r="A121" s="14"/>
      <c r="B121" s="14">
        <v>3213</v>
      </c>
      <c r="C121" s="14"/>
      <c r="D121" s="18" t="s">
        <v>80</v>
      </c>
      <c r="E121" s="141">
        <v>0</v>
      </c>
      <c r="F121" s="210">
        <f>G121-E121</f>
        <v>0</v>
      </c>
      <c r="G121" s="51">
        <v>0</v>
      </c>
      <c r="H121" s="91">
        <v>0</v>
      </c>
      <c r="I121" s="51">
        <f t="shared" ref="I121:I203" si="49">H121-G121</f>
        <v>0</v>
      </c>
    </row>
    <row r="122" spans="1:9" ht="20.100000000000001" hidden="1" customHeight="1" x14ac:dyDescent="0.25">
      <c r="A122" s="25"/>
      <c r="B122" s="25">
        <v>322</v>
      </c>
      <c r="C122" s="25"/>
      <c r="D122" s="111" t="s">
        <v>81</v>
      </c>
      <c r="E122" s="139">
        <f t="shared" ref="E122:G122" si="50">SUM(E123:E127)</f>
        <v>0</v>
      </c>
      <c r="F122" s="114">
        <f t="shared" si="50"/>
        <v>0</v>
      </c>
      <c r="G122" s="114">
        <f t="shared" si="50"/>
        <v>0</v>
      </c>
      <c r="H122" s="114">
        <f>SUM(H123:H127)</f>
        <v>0</v>
      </c>
      <c r="I122" s="52">
        <f t="shared" si="49"/>
        <v>0</v>
      </c>
    </row>
    <row r="123" spans="1:9" ht="20.100000000000001" hidden="1" customHeight="1" x14ac:dyDescent="0.25">
      <c r="A123" s="14"/>
      <c r="B123" s="14">
        <v>3221</v>
      </c>
      <c r="C123" s="14"/>
      <c r="D123" s="18" t="s">
        <v>114</v>
      </c>
      <c r="E123" s="141">
        <v>0</v>
      </c>
      <c r="F123" s="210">
        <f t="shared" ref="F123:F127" si="51">G123-E123</f>
        <v>0</v>
      </c>
      <c r="G123" s="51">
        <v>0</v>
      </c>
      <c r="H123" s="91">
        <v>0</v>
      </c>
      <c r="I123" s="51">
        <f t="shared" si="49"/>
        <v>0</v>
      </c>
    </row>
    <row r="124" spans="1:9" ht="20.100000000000001" hidden="1" customHeight="1" x14ac:dyDescent="0.25">
      <c r="A124" s="14"/>
      <c r="B124" s="14">
        <v>3222</v>
      </c>
      <c r="C124" s="14"/>
      <c r="D124" s="18" t="s">
        <v>82</v>
      </c>
      <c r="E124" s="141">
        <v>0</v>
      </c>
      <c r="F124" s="210">
        <f t="shared" si="51"/>
        <v>0</v>
      </c>
      <c r="G124" s="51">
        <v>0</v>
      </c>
      <c r="H124" s="91">
        <v>0</v>
      </c>
      <c r="I124" s="51">
        <f t="shared" si="49"/>
        <v>0</v>
      </c>
    </row>
    <row r="125" spans="1:9" ht="20.100000000000001" hidden="1" customHeight="1" x14ac:dyDescent="0.25">
      <c r="A125" s="14"/>
      <c r="B125" s="14">
        <v>3223</v>
      </c>
      <c r="C125" s="14"/>
      <c r="D125" s="18" t="s">
        <v>83</v>
      </c>
      <c r="E125" s="141">
        <v>0</v>
      </c>
      <c r="F125" s="210">
        <f t="shared" si="51"/>
        <v>0</v>
      </c>
      <c r="G125" s="51">
        <v>0</v>
      </c>
      <c r="H125" s="91">
        <v>0</v>
      </c>
      <c r="I125" s="51">
        <f t="shared" si="49"/>
        <v>0</v>
      </c>
    </row>
    <row r="126" spans="1:9" ht="20.100000000000001" hidden="1" customHeight="1" x14ac:dyDescent="0.25">
      <c r="A126" s="14"/>
      <c r="B126" s="14">
        <v>3225</v>
      </c>
      <c r="C126" s="14"/>
      <c r="D126" s="18" t="s">
        <v>84</v>
      </c>
      <c r="E126" s="129">
        <v>0</v>
      </c>
      <c r="F126" s="210">
        <f t="shared" si="51"/>
        <v>0</v>
      </c>
      <c r="G126" s="11">
        <v>0</v>
      </c>
      <c r="H126" s="91">
        <v>0</v>
      </c>
      <c r="I126" s="91">
        <f t="shared" si="49"/>
        <v>0</v>
      </c>
    </row>
    <row r="127" spans="1:9" ht="20.100000000000001" hidden="1" customHeight="1" x14ac:dyDescent="0.25">
      <c r="A127" s="14"/>
      <c r="B127" s="14">
        <v>3227</v>
      </c>
      <c r="C127" s="14"/>
      <c r="D127" s="18" t="s">
        <v>85</v>
      </c>
      <c r="E127" s="141">
        <v>0</v>
      </c>
      <c r="F127" s="210">
        <f t="shared" si="51"/>
        <v>0</v>
      </c>
      <c r="G127" s="51">
        <v>0</v>
      </c>
      <c r="H127" s="91">
        <v>0</v>
      </c>
      <c r="I127" s="51">
        <f t="shared" si="49"/>
        <v>0</v>
      </c>
    </row>
    <row r="128" spans="1:9" ht="20.100000000000001" hidden="1" customHeight="1" x14ac:dyDescent="0.25">
      <c r="A128" s="25"/>
      <c r="B128" s="25">
        <v>323</v>
      </c>
      <c r="C128" s="25"/>
      <c r="D128" s="111" t="s">
        <v>86</v>
      </c>
      <c r="E128" s="139">
        <f t="shared" ref="E128:G128" si="52">SUM(E129:E132)</f>
        <v>10000</v>
      </c>
      <c r="F128" s="114">
        <f t="shared" si="52"/>
        <v>0</v>
      </c>
      <c r="G128" s="114">
        <f t="shared" si="52"/>
        <v>10000</v>
      </c>
      <c r="H128" s="114">
        <f>SUM(H129:H132)</f>
        <v>0</v>
      </c>
      <c r="I128" s="52">
        <v>0</v>
      </c>
    </row>
    <row r="129" spans="1:9" ht="20.100000000000001" hidden="1" customHeight="1" x14ac:dyDescent="0.25">
      <c r="A129" s="14"/>
      <c r="B129" s="14">
        <v>3231</v>
      </c>
      <c r="C129" s="14"/>
      <c r="D129" s="18" t="s">
        <v>87</v>
      </c>
      <c r="E129" s="141">
        <v>10000</v>
      </c>
      <c r="F129" s="210">
        <f t="shared" ref="F129:F132" si="53">G129-E129</f>
        <v>0</v>
      </c>
      <c r="G129" s="51">
        <v>10000</v>
      </c>
      <c r="H129" s="91">
        <v>0</v>
      </c>
      <c r="I129" s="51">
        <v>0</v>
      </c>
    </row>
    <row r="130" spans="1:9" ht="20.100000000000001" hidden="1" customHeight="1" x14ac:dyDescent="0.25">
      <c r="A130" s="14"/>
      <c r="B130" s="14">
        <v>3232</v>
      </c>
      <c r="C130" s="14"/>
      <c r="D130" s="18" t="s">
        <v>88</v>
      </c>
      <c r="E130" s="141">
        <v>0</v>
      </c>
      <c r="F130" s="210">
        <f t="shared" si="53"/>
        <v>0</v>
      </c>
      <c r="G130" s="51">
        <v>0</v>
      </c>
      <c r="H130" s="91">
        <v>0</v>
      </c>
      <c r="I130" s="51">
        <v>0</v>
      </c>
    </row>
    <row r="131" spans="1:9" ht="20.100000000000001" hidden="1" customHeight="1" x14ac:dyDescent="0.25">
      <c r="A131" s="14"/>
      <c r="B131" s="14">
        <v>3236</v>
      </c>
      <c r="C131" s="14"/>
      <c r="D131" s="18" t="s">
        <v>92</v>
      </c>
      <c r="E131" s="141">
        <v>0</v>
      </c>
      <c r="F131" s="210">
        <f t="shared" si="53"/>
        <v>0</v>
      </c>
      <c r="G131" s="51">
        <v>0</v>
      </c>
      <c r="H131" s="91">
        <v>0</v>
      </c>
      <c r="I131" s="51">
        <f t="shared" si="49"/>
        <v>0</v>
      </c>
    </row>
    <row r="132" spans="1:9" ht="20.100000000000001" hidden="1" customHeight="1" x14ac:dyDescent="0.25">
      <c r="A132" s="14"/>
      <c r="B132" s="14">
        <v>3239</v>
      </c>
      <c r="C132" s="14"/>
      <c r="D132" s="18" t="s">
        <v>95</v>
      </c>
      <c r="E132" s="141">
        <v>0</v>
      </c>
      <c r="F132" s="219">
        <f t="shared" si="53"/>
        <v>0</v>
      </c>
      <c r="G132" s="51">
        <v>0</v>
      </c>
      <c r="H132" s="91">
        <v>0</v>
      </c>
      <c r="I132" s="51">
        <v>0</v>
      </c>
    </row>
    <row r="133" spans="1:9" ht="20.100000000000001" hidden="1" customHeight="1" x14ac:dyDescent="0.25">
      <c r="A133" s="25"/>
      <c r="B133" s="25">
        <v>329</v>
      </c>
      <c r="C133" s="25"/>
      <c r="D133" s="111" t="s">
        <v>96</v>
      </c>
      <c r="E133" s="139">
        <f t="shared" ref="E133:G133" si="54">E134</f>
        <v>10000</v>
      </c>
      <c r="F133" s="114">
        <f t="shared" si="54"/>
        <v>0</v>
      </c>
      <c r="G133" s="114">
        <f t="shared" si="54"/>
        <v>10000</v>
      </c>
      <c r="H133" s="91"/>
      <c r="I133" s="51"/>
    </row>
    <row r="134" spans="1:9" ht="20.100000000000001" hidden="1" customHeight="1" x14ac:dyDescent="0.25">
      <c r="A134" s="14"/>
      <c r="B134" s="14">
        <v>3299</v>
      </c>
      <c r="C134" s="14"/>
      <c r="D134" s="18" t="s">
        <v>96</v>
      </c>
      <c r="E134" s="141">
        <v>10000</v>
      </c>
      <c r="F134" s="219">
        <f>G134-E134</f>
        <v>0</v>
      </c>
      <c r="G134" s="51">
        <v>10000</v>
      </c>
      <c r="H134" s="91"/>
      <c r="I134" s="51"/>
    </row>
    <row r="135" spans="1:9" s="117" customFormat="1" ht="20.100000000000001" hidden="1" customHeight="1" x14ac:dyDescent="0.25">
      <c r="A135" s="170" t="s">
        <v>202</v>
      </c>
      <c r="B135" s="171"/>
      <c r="C135" s="172"/>
      <c r="D135" s="173" t="s">
        <v>49</v>
      </c>
      <c r="E135" s="176">
        <f t="shared" ref="E135:H136" si="55">E136</f>
        <v>0</v>
      </c>
      <c r="F135" s="177">
        <f t="shared" si="55"/>
        <v>0</v>
      </c>
      <c r="G135" s="177">
        <f t="shared" si="55"/>
        <v>0</v>
      </c>
      <c r="H135" s="177">
        <f t="shared" si="55"/>
        <v>0</v>
      </c>
      <c r="I135" s="177">
        <v>0</v>
      </c>
    </row>
    <row r="136" spans="1:9" ht="20.100000000000001" hidden="1" customHeight="1" x14ac:dyDescent="0.25">
      <c r="A136" s="88"/>
      <c r="B136" s="81">
        <v>3</v>
      </c>
      <c r="C136" s="89"/>
      <c r="D136" s="65" t="s">
        <v>13</v>
      </c>
      <c r="E136" s="139">
        <f t="shared" si="55"/>
        <v>0</v>
      </c>
      <c r="F136" s="114">
        <f t="shared" si="55"/>
        <v>0</v>
      </c>
      <c r="G136" s="114">
        <f t="shared" si="55"/>
        <v>0</v>
      </c>
      <c r="H136" s="114">
        <f t="shared" si="55"/>
        <v>0</v>
      </c>
      <c r="I136" s="52">
        <v>0</v>
      </c>
    </row>
    <row r="137" spans="1:9" ht="20.100000000000001" hidden="1" customHeight="1" x14ac:dyDescent="0.25">
      <c r="A137" s="14"/>
      <c r="B137" s="25">
        <v>32</v>
      </c>
      <c r="C137" s="45"/>
      <c r="D137" s="25" t="s">
        <v>24</v>
      </c>
      <c r="E137" s="139">
        <f>E138+E141</f>
        <v>0</v>
      </c>
      <c r="F137" s="114">
        <f t="shared" ref="F137:I137" si="56">F138+F141</f>
        <v>0</v>
      </c>
      <c r="G137" s="114">
        <f t="shared" si="56"/>
        <v>0</v>
      </c>
      <c r="H137" s="114">
        <f t="shared" si="56"/>
        <v>0</v>
      </c>
      <c r="I137" s="114">
        <f t="shared" si="56"/>
        <v>0</v>
      </c>
    </row>
    <row r="138" spans="1:9" ht="20.100000000000001" hidden="1" customHeight="1" x14ac:dyDescent="0.25">
      <c r="A138" s="25"/>
      <c r="B138" s="25">
        <v>322</v>
      </c>
      <c r="C138" s="25"/>
      <c r="D138" s="111" t="s">
        <v>81</v>
      </c>
      <c r="E138" s="139">
        <f t="shared" ref="E138:G138" si="57">E139+E140</f>
        <v>0</v>
      </c>
      <c r="F138" s="114">
        <f t="shared" si="57"/>
        <v>0</v>
      </c>
      <c r="G138" s="114">
        <f t="shared" si="57"/>
        <v>0</v>
      </c>
      <c r="H138" s="114">
        <f>H139+H140</f>
        <v>0</v>
      </c>
      <c r="I138" s="52">
        <f t="shared" si="49"/>
        <v>0</v>
      </c>
    </row>
    <row r="139" spans="1:9" ht="20.100000000000001" hidden="1" customHeight="1" x14ac:dyDescent="0.25">
      <c r="A139" s="14"/>
      <c r="B139" s="14">
        <v>3225</v>
      </c>
      <c r="C139" s="14"/>
      <c r="D139" s="18" t="s">
        <v>84</v>
      </c>
      <c r="E139" s="141">
        <v>0</v>
      </c>
      <c r="F139" s="210">
        <f t="shared" ref="F139:F140" si="58">G139-E139</f>
        <v>0</v>
      </c>
      <c r="G139" s="51">
        <v>0</v>
      </c>
      <c r="H139" s="91">
        <v>0</v>
      </c>
      <c r="I139" s="51">
        <f t="shared" si="49"/>
        <v>0</v>
      </c>
    </row>
    <row r="140" spans="1:9" ht="20.100000000000001" hidden="1" customHeight="1" x14ac:dyDescent="0.25">
      <c r="A140" s="14"/>
      <c r="B140" s="14">
        <v>3227</v>
      </c>
      <c r="C140" s="14"/>
      <c r="D140" s="18" t="s">
        <v>85</v>
      </c>
      <c r="E140" s="141">
        <v>0</v>
      </c>
      <c r="F140" s="210">
        <f t="shared" si="58"/>
        <v>0</v>
      </c>
      <c r="G140" s="51">
        <v>0</v>
      </c>
      <c r="H140" s="91">
        <v>0</v>
      </c>
      <c r="I140" s="51">
        <f t="shared" si="49"/>
        <v>0</v>
      </c>
    </row>
    <row r="141" spans="1:9" ht="20.100000000000001" hidden="1" customHeight="1" x14ac:dyDescent="0.25">
      <c r="A141" s="25"/>
      <c r="B141" s="25">
        <v>323</v>
      </c>
      <c r="C141" s="25"/>
      <c r="D141" s="111" t="s">
        <v>86</v>
      </c>
      <c r="E141" s="200">
        <f>E142</f>
        <v>0</v>
      </c>
      <c r="F141" s="52">
        <f t="shared" ref="F141:I141" si="59">F142</f>
        <v>0</v>
      </c>
      <c r="G141" s="52">
        <f t="shared" si="59"/>
        <v>0</v>
      </c>
      <c r="H141" s="52">
        <f t="shared" si="59"/>
        <v>0</v>
      </c>
      <c r="I141" s="52">
        <f t="shared" si="59"/>
        <v>0</v>
      </c>
    </row>
    <row r="142" spans="1:9" ht="20.100000000000001" hidden="1" customHeight="1" x14ac:dyDescent="0.25">
      <c r="A142" s="14"/>
      <c r="B142" s="14">
        <v>3236</v>
      </c>
      <c r="C142" s="14"/>
      <c r="D142" s="18" t="s">
        <v>92</v>
      </c>
      <c r="E142" s="141">
        <v>0</v>
      </c>
      <c r="F142" s="210">
        <f>G142-E142</f>
        <v>0</v>
      </c>
      <c r="G142" s="51">
        <v>0</v>
      </c>
      <c r="H142" s="91">
        <v>0</v>
      </c>
      <c r="I142" s="51">
        <v>0</v>
      </c>
    </row>
    <row r="143" spans="1:9" ht="20.100000000000001" customHeight="1" x14ac:dyDescent="0.25">
      <c r="A143" s="85" t="s">
        <v>125</v>
      </c>
      <c r="B143" s="86"/>
      <c r="C143" s="79" t="s">
        <v>238</v>
      </c>
      <c r="D143" s="87" t="s">
        <v>51</v>
      </c>
      <c r="E143" s="137">
        <f t="shared" ref="E143:G143" si="60">E144</f>
        <v>2387981</v>
      </c>
      <c r="F143" s="55">
        <f t="shared" si="60"/>
        <v>0</v>
      </c>
      <c r="G143" s="55">
        <f t="shared" si="60"/>
        <v>2387981</v>
      </c>
      <c r="H143" s="55">
        <f>H144</f>
        <v>2453500</v>
      </c>
      <c r="I143" s="55">
        <f>I144</f>
        <v>2545375</v>
      </c>
    </row>
    <row r="144" spans="1:9" ht="20.100000000000001" customHeight="1" x14ac:dyDescent="0.25">
      <c r="A144" s="80"/>
      <c r="B144" s="81">
        <v>3</v>
      </c>
      <c r="C144" s="65"/>
      <c r="D144" s="65" t="s">
        <v>13</v>
      </c>
      <c r="E144" s="139">
        <f>E145+E155+E173+E176+E179</f>
        <v>2387981</v>
      </c>
      <c r="F144" s="114">
        <f>F145+F155+F173+F176+F179</f>
        <v>0</v>
      </c>
      <c r="G144" s="114">
        <f>G145+G155+G173+G176+G179</f>
        <v>2387981</v>
      </c>
      <c r="H144" s="114">
        <f t="shared" ref="H144:I144" si="61">H145+H155+H173+H176+H179</f>
        <v>2453500</v>
      </c>
      <c r="I144" s="114">
        <f t="shared" si="61"/>
        <v>2545375</v>
      </c>
    </row>
    <row r="145" spans="1:9" ht="20.100000000000001" customHeight="1" x14ac:dyDescent="0.25">
      <c r="A145" s="13"/>
      <c r="B145" s="13">
        <v>31</v>
      </c>
      <c r="C145" s="13"/>
      <c r="D145" s="13" t="s">
        <v>14</v>
      </c>
      <c r="E145" s="139">
        <f t="shared" ref="E145:G145" si="62">E146+E150+E152</f>
        <v>2175000</v>
      </c>
      <c r="F145" s="114">
        <f t="shared" si="62"/>
        <v>0</v>
      </c>
      <c r="G145" s="114">
        <f t="shared" si="62"/>
        <v>2175000</v>
      </c>
      <c r="H145" s="114">
        <v>2237500</v>
      </c>
      <c r="I145" s="90">
        <v>2329375</v>
      </c>
    </row>
    <row r="146" spans="1:9" ht="20.100000000000001" customHeight="1" x14ac:dyDescent="0.25">
      <c r="A146" s="17"/>
      <c r="B146" s="13">
        <v>311</v>
      </c>
      <c r="C146" s="17"/>
      <c r="D146" s="103" t="s">
        <v>111</v>
      </c>
      <c r="E146" s="139">
        <f t="shared" ref="E146:G146" si="63">SUM(E147:E149)</f>
        <v>1815000</v>
      </c>
      <c r="F146" s="114">
        <f t="shared" si="63"/>
        <v>0</v>
      </c>
      <c r="G146" s="114">
        <f t="shared" si="63"/>
        <v>1815000</v>
      </c>
      <c r="H146" s="91">
        <f>SUM(H147:H149)</f>
        <v>0</v>
      </c>
      <c r="I146" s="51">
        <v>0</v>
      </c>
    </row>
    <row r="147" spans="1:9" ht="20.100000000000001" hidden="1" customHeight="1" x14ac:dyDescent="0.25">
      <c r="A147" s="14"/>
      <c r="B147" s="14">
        <v>3111</v>
      </c>
      <c r="C147" s="15"/>
      <c r="D147" s="15" t="s">
        <v>72</v>
      </c>
      <c r="E147" s="141">
        <v>1750000</v>
      </c>
      <c r="F147" s="210">
        <f t="shared" ref="F147:F149" si="64">G147-E147</f>
        <v>0</v>
      </c>
      <c r="G147" s="51">
        <v>1750000</v>
      </c>
      <c r="H147" s="91">
        <v>0</v>
      </c>
      <c r="I147" s="51">
        <v>0</v>
      </c>
    </row>
    <row r="148" spans="1:9" ht="20.100000000000001" hidden="1" customHeight="1" x14ac:dyDescent="0.25">
      <c r="A148" s="14"/>
      <c r="B148" s="14">
        <v>3113</v>
      </c>
      <c r="C148" s="15"/>
      <c r="D148" s="15" t="s">
        <v>73</v>
      </c>
      <c r="E148" s="141">
        <v>50000</v>
      </c>
      <c r="F148" s="210">
        <f t="shared" si="64"/>
        <v>0</v>
      </c>
      <c r="G148" s="51">
        <v>50000</v>
      </c>
      <c r="H148" s="91">
        <v>0</v>
      </c>
      <c r="I148" s="51">
        <v>0</v>
      </c>
    </row>
    <row r="149" spans="1:9" ht="20.100000000000001" hidden="1" customHeight="1" x14ac:dyDescent="0.25">
      <c r="A149" s="14"/>
      <c r="B149" s="14">
        <v>3114</v>
      </c>
      <c r="C149" s="15"/>
      <c r="D149" s="15" t="s">
        <v>74</v>
      </c>
      <c r="E149" s="141">
        <v>15000</v>
      </c>
      <c r="F149" s="210">
        <f t="shared" si="64"/>
        <v>0</v>
      </c>
      <c r="G149" s="51">
        <v>15000</v>
      </c>
      <c r="H149" s="91">
        <v>0</v>
      </c>
      <c r="I149" s="51">
        <v>0</v>
      </c>
    </row>
    <row r="150" spans="1:9" ht="20.100000000000001" customHeight="1" x14ac:dyDescent="0.25">
      <c r="A150" s="25"/>
      <c r="B150" s="25">
        <v>312</v>
      </c>
      <c r="C150" s="45"/>
      <c r="D150" s="45" t="s">
        <v>75</v>
      </c>
      <c r="E150" s="139">
        <f t="shared" ref="E150:G150" si="65">E151</f>
        <v>75000</v>
      </c>
      <c r="F150" s="114">
        <f t="shared" si="65"/>
        <v>0</v>
      </c>
      <c r="G150" s="114">
        <f t="shared" si="65"/>
        <v>75000</v>
      </c>
      <c r="H150" s="114">
        <f>H151</f>
        <v>0</v>
      </c>
      <c r="I150" s="52">
        <v>0</v>
      </c>
    </row>
    <row r="151" spans="1:9" ht="20.100000000000001" hidden="1" customHeight="1" x14ac:dyDescent="0.25">
      <c r="A151" s="14"/>
      <c r="B151" s="14">
        <v>3121</v>
      </c>
      <c r="C151" s="15"/>
      <c r="D151" s="15" t="s">
        <v>75</v>
      </c>
      <c r="E151" s="141">
        <v>75000</v>
      </c>
      <c r="F151" s="210">
        <f>G151-E151</f>
        <v>0</v>
      </c>
      <c r="G151" s="51">
        <v>75000</v>
      </c>
      <c r="H151" s="91">
        <v>0</v>
      </c>
      <c r="I151" s="51">
        <v>0</v>
      </c>
    </row>
    <row r="152" spans="1:9" ht="20.100000000000001" customHeight="1" x14ac:dyDescent="0.25">
      <c r="A152" s="25"/>
      <c r="B152" s="25">
        <v>313</v>
      </c>
      <c r="C152" s="45"/>
      <c r="D152" s="45" t="s">
        <v>76</v>
      </c>
      <c r="E152" s="139">
        <f>E153+E154</f>
        <v>285000</v>
      </c>
      <c r="F152" s="114">
        <f t="shared" ref="F152:G152" si="66">F153+F154</f>
        <v>0</v>
      </c>
      <c r="G152" s="114">
        <f t="shared" si="66"/>
        <v>285000</v>
      </c>
      <c r="H152" s="114">
        <f>H153</f>
        <v>0</v>
      </c>
      <c r="I152" s="52">
        <v>0</v>
      </c>
    </row>
    <row r="153" spans="1:9" ht="25.5" hidden="1" customHeight="1" x14ac:dyDescent="0.25">
      <c r="A153" s="14"/>
      <c r="B153" s="14">
        <v>3132</v>
      </c>
      <c r="C153" s="15"/>
      <c r="D153" s="18" t="s">
        <v>77</v>
      </c>
      <c r="E153" s="141">
        <v>285000</v>
      </c>
      <c r="F153" s="210">
        <f t="shared" ref="F153:F154" si="67">G153-E153</f>
        <v>0</v>
      </c>
      <c r="G153" s="51">
        <v>285000</v>
      </c>
      <c r="H153" s="91">
        <v>0</v>
      </c>
      <c r="I153" s="51">
        <v>0</v>
      </c>
    </row>
    <row r="154" spans="1:9" ht="25.5" hidden="1" customHeight="1" x14ac:dyDescent="0.25">
      <c r="A154" s="14"/>
      <c r="B154" s="14">
        <v>3133</v>
      </c>
      <c r="C154" s="15"/>
      <c r="D154" s="18" t="s">
        <v>150</v>
      </c>
      <c r="E154" s="141">
        <v>0</v>
      </c>
      <c r="F154" s="210">
        <f t="shared" si="67"/>
        <v>0</v>
      </c>
      <c r="G154" s="51">
        <v>0</v>
      </c>
      <c r="H154" s="91">
        <v>0</v>
      </c>
      <c r="I154" s="51">
        <v>0</v>
      </c>
    </row>
    <row r="155" spans="1:9" ht="20.100000000000001" customHeight="1" x14ac:dyDescent="0.25">
      <c r="A155" s="14"/>
      <c r="B155" s="25">
        <v>32</v>
      </c>
      <c r="C155" s="45"/>
      <c r="D155" s="25" t="s">
        <v>24</v>
      </c>
      <c r="E155" s="139">
        <f t="shared" ref="E155" si="68">E156+E159+E163+E168</f>
        <v>166928</v>
      </c>
      <c r="F155" s="114">
        <f>F156+F159+F163+F168</f>
        <v>0</v>
      </c>
      <c r="G155" s="114">
        <f>G156+G159+G163+G168</f>
        <v>166928</v>
      </c>
      <c r="H155" s="114">
        <v>164700</v>
      </c>
      <c r="I155" s="90">
        <v>164700</v>
      </c>
    </row>
    <row r="156" spans="1:9" ht="20.100000000000001" customHeight="1" x14ac:dyDescent="0.25">
      <c r="A156" s="25"/>
      <c r="B156" s="25">
        <v>321</v>
      </c>
      <c r="C156" s="25"/>
      <c r="D156" s="111" t="s">
        <v>78</v>
      </c>
      <c r="E156" s="139">
        <f t="shared" ref="E156:G156" si="69">E157+E158</f>
        <v>45300</v>
      </c>
      <c r="F156" s="114">
        <f t="shared" si="69"/>
        <v>0</v>
      </c>
      <c r="G156" s="114">
        <f t="shared" si="69"/>
        <v>45300</v>
      </c>
      <c r="H156" s="114">
        <f>H157+H158</f>
        <v>0</v>
      </c>
      <c r="I156" s="52">
        <v>0</v>
      </c>
    </row>
    <row r="157" spans="1:9" ht="20.100000000000001" hidden="1" customHeight="1" x14ac:dyDescent="0.25">
      <c r="A157" s="14"/>
      <c r="B157" s="14">
        <v>3211</v>
      </c>
      <c r="C157" s="14"/>
      <c r="D157" s="18" t="s">
        <v>79</v>
      </c>
      <c r="E157" s="142">
        <v>300</v>
      </c>
      <c r="F157" s="219">
        <f t="shared" ref="F157:F158" si="70">G157-E157</f>
        <v>0</v>
      </c>
      <c r="G157" s="51">
        <v>300</v>
      </c>
      <c r="H157" s="91">
        <v>0</v>
      </c>
      <c r="I157" s="51">
        <v>0</v>
      </c>
    </row>
    <row r="158" spans="1:9" ht="25.5" hidden="1" customHeight="1" x14ac:dyDescent="0.25">
      <c r="A158" s="14"/>
      <c r="B158" s="14">
        <v>3212</v>
      </c>
      <c r="C158" s="14"/>
      <c r="D158" s="18" t="s">
        <v>128</v>
      </c>
      <c r="E158" s="129">
        <v>45000</v>
      </c>
      <c r="F158" s="210">
        <f t="shared" si="70"/>
        <v>0</v>
      </c>
      <c r="G158" s="11">
        <v>45000</v>
      </c>
      <c r="H158" s="91">
        <v>0</v>
      </c>
      <c r="I158" s="51">
        <v>0</v>
      </c>
    </row>
    <row r="159" spans="1:9" ht="20.100000000000001" customHeight="1" x14ac:dyDescent="0.25">
      <c r="A159" s="25"/>
      <c r="B159" s="25">
        <v>322</v>
      </c>
      <c r="C159" s="25"/>
      <c r="D159" s="111" t="s">
        <v>81</v>
      </c>
      <c r="E159" s="201">
        <f t="shared" ref="E159:G159" si="71">E160+E161+E162</f>
        <v>116001</v>
      </c>
      <c r="F159" s="216">
        <f t="shared" si="71"/>
        <v>0</v>
      </c>
      <c r="G159" s="202">
        <f t="shared" si="71"/>
        <v>116001</v>
      </c>
      <c r="H159" s="202">
        <f>H160+H161+H162</f>
        <v>0</v>
      </c>
      <c r="I159" s="52">
        <v>0</v>
      </c>
    </row>
    <row r="160" spans="1:9" ht="20.100000000000001" hidden="1" customHeight="1" x14ac:dyDescent="0.25">
      <c r="A160" s="14"/>
      <c r="B160" s="14">
        <v>3221</v>
      </c>
      <c r="C160" s="14"/>
      <c r="D160" s="18" t="s">
        <v>114</v>
      </c>
      <c r="E160" s="129">
        <v>610</v>
      </c>
      <c r="F160" s="219">
        <f t="shared" ref="F160:F161" si="72">G160-E160</f>
        <v>0</v>
      </c>
      <c r="G160" s="11">
        <v>610</v>
      </c>
      <c r="H160" s="92">
        <v>0</v>
      </c>
      <c r="I160" s="51">
        <v>0</v>
      </c>
    </row>
    <row r="161" spans="1:9" ht="20.100000000000001" hidden="1" customHeight="1" x14ac:dyDescent="0.25">
      <c r="A161" s="14"/>
      <c r="B161" s="14">
        <v>3222</v>
      </c>
      <c r="C161" s="14"/>
      <c r="D161" s="18" t="s">
        <v>82</v>
      </c>
      <c r="E161" s="141">
        <v>115000</v>
      </c>
      <c r="F161" s="210">
        <f t="shared" si="72"/>
        <v>0</v>
      </c>
      <c r="G161" s="51">
        <v>115000</v>
      </c>
      <c r="H161" s="91">
        <v>0</v>
      </c>
      <c r="I161" s="51">
        <v>0</v>
      </c>
    </row>
    <row r="162" spans="1:9" ht="20.100000000000001" hidden="1" customHeight="1" x14ac:dyDescent="0.25">
      <c r="A162" s="14"/>
      <c r="B162" s="14">
        <v>3225</v>
      </c>
      <c r="C162" s="14"/>
      <c r="D162" s="18" t="s">
        <v>84</v>
      </c>
      <c r="E162" s="141">
        <v>391</v>
      </c>
      <c r="F162" s="219">
        <f>G162-E162</f>
        <v>0</v>
      </c>
      <c r="G162" s="51">
        <v>391</v>
      </c>
      <c r="H162" s="91">
        <v>0</v>
      </c>
      <c r="I162" s="51">
        <f t="shared" si="49"/>
        <v>-391</v>
      </c>
    </row>
    <row r="163" spans="1:9" ht="20.100000000000001" customHeight="1" x14ac:dyDescent="0.25">
      <c r="A163" s="25"/>
      <c r="B163" s="25">
        <v>323</v>
      </c>
      <c r="C163" s="25"/>
      <c r="D163" s="111" t="s">
        <v>86</v>
      </c>
      <c r="E163" s="139">
        <f>E164+E165+E167+E166</f>
        <v>612</v>
      </c>
      <c r="F163" s="114">
        <f>F164+F165+F167+F166</f>
        <v>0</v>
      </c>
      <c r="G163" s="114">
        <f>G164+G165+G166+G167</f>
        <v>612</v>
      </c>
      <c r="H163" s="114">
        <f t="shared" ref="H163" si="73">H164+H165+H167</f>
        <v>0</v>
      </c>
      <c r="I163" s="114">
        <v>0</v>
      </c>
    </row>
    <row r="164" spans="1:9" ht="20.100000000000001" hidden="1" customHeight="1" x14ac:dyDescent="0.25">
      <c r="A164" s="14"/>
      <c r="B164" s="14">
        <v>3231</v>
      </c>
      <c r="C164" s="14"/>
      <c r="D164" s="18" t="s">
        <v>87</v>
      </c>
      <c r="E164" s="141">
        <v>492</v>
      </c>
      <c r="F164" s="219">
        <f t="shared" ref="F164:F167" si="74">G164-E164</f>
        <v>0</v>
      </c>
      <c r="G164" s="51">
        <v>492</v>
      </c>
      <c r="H164" s="91">
        <v>0</v>
      </c>
      <c r="I164" s="51">
        <v>0</v>
      </c>
    </row>
    <row r="165" spans="1:9" ht="20.100000000000001" hidden="1" customHeight="1" x14ac:dyDescent="0.25">
      <c r="A165" s="14"/>
      <c r="B165" s="14">
        <v>3232</v>
      </c>
      <c r="C165" s="14"/>
      <c r="D165" s="18" t="s">
        <v>88</v>
      </c>
      <c r="E165" s="141">
        <v>0</v>
      </c>
      <c r="F165" s="219">
        <f t="shared" si="74"/>
        <v>0</v>
      </c>
      <c r="G165" s="51">
        <v>0</v>
      </c>
      <c r="H165" s="91">
        <v>0</v>
      </c>
      <c r="I165" s="51">
        <v>0</v>
      </c>
    </row>
    <row r="166" spans="1:9" ht="20.100000000000001" hidden="1" customHeight="1" x14ac:dyDescent="0.25">
      <c r="A166" s="14"/>
      <c r="B166" s="14">
        <v>3236</v>
      </c>
      <c r="C166" s="14"/>
      <c r="D166" s="18" t="s">
        <v>254</v>
      </c>
      <c r="E166" s="141">
        <v>120</v>
      </c>
      <c r="F166" s="219">
        <f t="shared" si="74"/>
        <v>0</v>
      </c>
      <c r="G166" s="51">
        <v>120</v>
      </c>
      <c r="H166" s="91"/>
      <c r="I166" s="51"/>
    </row>
    <row r="167" spans="1:9" ht="20.100000000000001" hidden="1" customHeight="1" x14ac:dyDescent="0.25">
      <c r="A167" s="14"/>
      <c r="B167" s="14">
        <v>3237</v>
      </c>
      <c r="C167" s="14"/>
      <c r="D167" s="18" t="s">
        <v>93</v>
      </c>
      <c r="E167" s="141">
        <v>0</v>
      </c>
      <c r="F167" s="210">
        <f t="shared" si="74"/>
        <v>0</v>
      </c>
      <c r="G167" s="51">
        <v>0</v>
      </c>
      <c r="H167" s="91">
        <v>0</v>
      </c>
      <c r="I167" s="51">
        <v>0</v>
      </c>
    </row>
    <row r="168" spans="1:9" ht="20.100000000000001" customHeight="1" x14ac:dyDescent="0.25">
      <c r="A168" s="25"/>
      <c r="B168" s="25">
        <v>329</v>
      </c>
      <c r="C168" s="25"/>
      <c r="D168" s="111" t="s">
        <v>96</v>
      </c>
      <c r="E168" s="139">
        <f>SUM(E169:E172)</f>
        <v>5015</v>
      </c>
      <c r="F168" s="114">
        <f t="shared" ref="F168:G168" si="75">SUM(F169:F172)</f>
        <v>0</v>
      </c>
      <c r="G168" s="114">
        <f t="shared" si="75"/>
        <v>5015</v>
      </c>
      <c r="H168" s="114">
        <f t="shared" ref="H168" si="76">H169+H170</f>
        <v>0</v>
      </c>
      <c r="I168" s="114">
        <v>0</v>
      </c>
    </row>
    <row r="169" spans="1:9" ht="20.100000000000001" hidden="1" customHeight="1" x14ac:dyDescent="0.25">
      <c r="A169" s="14"/>
      <c r="B169" s="14">
        <v>3293</v>
      </c>
      <c r="C169" s="14"/>
      <c r="D169" s="18" t="s">
        <v>98</v>
      </c>
      <c r="E169" s="138">
        <v>0</v>
      </c>
      <c r="F169" s="210">
        <f t="shared" ref="F169:F172" si="77">G169-E169</f>
        <v>0</v>
      </c>
      <c r="G169" s="91">
        <v>0</v>
      </c>
      <c r="H169" s="91">
        <v>0</v>
      </c>
      <c r="I169" s="51">
        <v>0</v>
      </c>
    </row>
    <row r="170" spans="1:9" ht="20.100000000000001" hidden="1" customHeight="1" x14ac:dyDescent="0.25">
      <c r="A170" s="14"/>
      <c r="B170" s="14">
        <v>3295</v>
      </c>
      <c r="C170" s="14"/>
      <c r="D170" s="18" t="s">
        <v>99</v>
      </c>
      <c r="E170" s="141">
        <v>4992</v>
      </c>
      <c r="F170" s="210">
        <f t="shared" si="77"/>
        <v>0</v>
      </c>
      <c r="G170" s="51">
        <v>4992</v>
      </c>
      <c r="H170" s="91">
        <v>0</v>
      </c>
      <c r="I170" s="51">
        <v>0</v>
      </c>
    </row>
    <row r="171" spans="1:9" ht="20.100000000000001" hidden="1" customHeight="1" x14ac:dyDescent="0.25">
      <c r="A171" s="14"/>
      <c r="B171" s="14">
        <v>3296</v>
      </c>
      <c r="C171" s="14"/>
      <c r="D171" s="18" t="s">
        <v>117</v>
      </c>
      <c r="E171" s="141">
        <v>0</v>
      </c>
      <c r="F171" s="210">
        <f t="shared" si="77"/>
        <v>0</v>
      </c>
      <c r="G171" s="51">
        <v>0</v>
      </c>
      <c r="H171" s="91">
        <v>0</v>
      </c>
      <c r="I171" s="51">
        <v>0</v>
      </c>
    </row>
    <row r="172" spans="1:9" ht="20.100000000000001" hidden="1" customHeight="1" x14ac:dyDescent="0.25">
      <c r="A172" s="14"/>
      <c r="B172" s="14">
        <v>3299</v>
      </c>
      <c r="C172" s="14"/>
      <c r="D172" s="18" t="s">
        <v>96</v>
      </c>
      <c r="E172" s="141">
        <v>23</v>
      </c>
      <c r="F172" s="210">
        <f t="shared" si="77"/>
        <v>0</v>
      </c>
      <c r="G172" s="51">
        <v>23</v>
      </c>
      <c r="H172" s="91">
        <v>0</v>
      </c>
      <c r="I172" s="51">
        <v>0</v>
      </c>
    </row>
    <row r="173" spans="1:9" ht="20.100000000000001" hidden="1" customHeight="1" x14ac:dyDescent="0.25">
      <c r="A173" s="14"/>
      <c r="B173" s="25">
        <v>34</v>
      </c>
      <c r="C173" s="25"/>
      <c r="D173" s="25" t="s">
        <v>53</v>
      </c>
      <c r="E173" s="131">
        <f t="shared" ref="E173:H174" si="78">E174</f>
        <v>0</v>
      </c>
      <c r="F173" s="212">
        <f t="shared" si="78"/>
        <v>0</v>
      </c>
      <c r="G173" s="43">
        <f t="shared" si="78"/>
        <v>0</v>
      </c>
      <c r="H173" s="43">
        <f t="shared" si="78"/>
        <v>0</v>
      </c>
      <c r="I173" s="84">
        <f t="shared" ref="I173:I175" si="79">H173-G173</f>
        <v>0</v>
      </c>
    </row>
    <row r="174" spans="1:9" ht="20.100000000000001" hidden="1" customHeight="1" x14ac:dyDescent="0.25">
      <c r="A174" s="25"/>
      <c r="B174" s="25">
        <v>343</v>
      </c>
      <c r="C174" s="25"/>
      <c r="D174" s="45" t="s">
        <v>100</v>
      </c>
      <c r="E174" s="131">
        <f t="shared" si="78"/>
        <v>0</v>
      </c>
      <c r="F174" s="212">
        <f t="shared" si="78"/>
        <v>0</v>
      </c>
      <c r="G174" s="43">
        <f t="shared" si="78"/>
        <v>0</v>
      </c>
      <c r="H174" s="43">
        <f>H175</f>
        <v>0</v>
      </c>
      <c r="I174" s="82">
        <f t="shared" si="79"/>
        <v>0</v>
      </c>
    </row>
    <row r="175" spans="1:9" ht="20.100000000000001" hidden="1" customHeight="1" x14ac:dyDescent="0.25">
      <c r="A175" s="14"/>
      <c r="B175" s="14">
        <v>3433</v>
      </c>
      <c r="C175" s="14"/>
      <c r="D175" s="18" t="s">
        <v>102</v>
      </c>
      <c r="E175" s="129">
        <v>0</v>
      </c>
      <c r="F175" s="210">
        <f>G175-E175</f>
        <v>0</v>
      </c>
      <c r="G175" s="11">
        <v>0</v>
      </c>
      <c r="H175" s="11">
        <v>0</v>
      </c>
      <c r="I175" s="83">
        <f t="shared" si="79"/>
        <v>0</v>
      </c>
    </row>
    <row r="176" spans="1:9" ht="25.5" customHeight="1" x14ac:dyDescent="0.25">
      <c r="A176" s="14"/>
      <c r="B176" s="25">
        <v>37</v>
      </c>
      <c r="C176" s="25"/>
      <c r="D176" s="56" t="s">
        <v>54</v>
      </c>
      <c r="E176" s="139">
        <f t="shared" ref="E176:G176" si="80">E177</f>
        <v>45000</v>
      </c>
      <c r="F176" s="114">
        <f t="shared" si="80"/>
        <v>0</v>
      </c>
      <c r="G176" s="114">
        <f t="shared" si="80"/>
        <v>45000</v>
      </c>
      <c r="H176" s="114">
        <v>50000</v>
      </c>
      <c r="I176" s="90">
        <v>50000</v>
      </c>
    </row>
    <row r="177" spans="1:9" ht="20.100000000000001" customHeight="1" x14ac:dyDescent="0.25">
      <c r="A177" s="25"/>
      <c r="B177" s="25">
        <v>372</v>
      </c>
      <c r="C177" s="25"/>
      <c r="D177" s="111" t="s">
        <v>103</v>
      </c>
      <c r="E177" s="203">
        <f t="shared" ref="E177:G177" si="81">E178</f>
        <v>45000</v>
      </c>
      <c r="F177" s="204">
        <f t="shared" si="81"/>
        <v>0</v>
      </c>
      <c r="G177" s="204">
        <f t="shared" si="81"/>
        <v>45000</v>
      </c>
      <c r="H177" s="204">
        <f>H178</f>
        <v>0</v>
      </c>
      <c r="I177" s="124">
        <v>0</v>
      </c>
    </row>
    <row r="178" spans="1:9" ht="20.100000000000001" hidden="1" customHeight="1" x14ac:dyDescent="0.25">
      <c r="A178" s="14"/>
      <c r="B178" s="14">
        <v>3722</v>
      </c>
      <c r="C178" s="14"/>
      <c r="D178" s="18" t="s">
        <v>104</v>
      </c>
      <c r="E178" s="143">
        <v>45000</v>
      </c>
      <c r="F178" s="210">
        <f>G178-E178</f>
        <v>0</v>
      </c>
      <c r="G178" s="122">
        <v>45000</v>
      </c>
      <c r="H178" s="120">
        <v>0</v>
      </c>
      <c r="I178" s="121">
        <v>0</v>
      </c>
    </row>
    <row r="179" spans="1:9" ht="20.100000000000001" customHeight="1" x14ac:dyDescent="0.25">
      <c r="A179" s="14"/>
      <c r="B179" s="25">
        <v>38</v>
      </c>
      <c r="C179" s="25"/>
      <c r="D179" s="68" t="s">
        <v>144</v>
      </c>
      <c r="E179" s="139">
        <f t="shared" ref="E179:G179" si="82">E180</f>
        <v>1053</v>
      </c>
      <c r="F179" s="114">
        <f t="shared" si="82"/>
        <v>0</v>
      </c>
      <c r="G179" s="114">
        <f t="shared" si="82"/>
        <v>1053</v>
      </c>
      <c r="H179" s="114">
        <v>1300</v>
      </c>
      <c r="I179" s="52">
        <v>1300</v>
      </c>
    </row>
    <row r="180" spans="1:9" ht="20.100000000000001" customHeight="1" x14ac:dyDescent="0.25">
      <c r="A180" s="25"/>
      <c r="B180" s="25">
        <v>381</v>
      </c>
      <c r="C180" s="25"/>
      <c r="D180" s="111" t="s">
        <v>64</v>
      </c>
      <c r="E180" s="139">
        <f t="shared" ref="E180:G180" si="83">E181</f>
        <v>1053</v>
      </c>
      <c r="F180" s="114">
        <f t="shared" si="83"/>
        <v>0</v>
      </c>
      <c r="G180" s="114">
        <f t="shared" si="83"/>
        <v>1053</v>
      </c>
      <c r="H180" s="114">
        <f>H181</f>
        <v>0</v>
      </c>
      <c r="I180" s="52">
        <v>0</v>
      </c>
    </row>
    <row r="181" spans="1:9" ht="20.100000000000001" hidden="1" customHeight="1" x14ac:dyDescent="0.25">
      <c r="A181" s="14"/>
      <c r="B181" s="14">
        <v>3812</v>
      </c>
      <c r="C181" s="14"/>
      <c r="D181" s="18" t="s">
        <v>145</v>
      </c>
      <c r="E181" s="141">
        <v>1053</v>
      </c>
      <c r="F181" s="219">
        <f>G181-E181</f>
        <v>0</v>
      </c>
      <c r="G181" s="51">
        <v>1053</v>
      </c>
      <c r="H181" s="91">
        <v>0</v>
      </c>
      <c r="I181" s="51">
        <v>0</v>
      </c>
    </row>
    <row r="182" spans="1:9" s="117" customFormat="1" ht="20.100000000000001" customHeight="1" x14ac:dyDescent="0.25">
      <c r="A182" s="170" t="s">
        <v>201</v>
      </c>
      <c r="B182" s="171"/>
      <c r="C182" s="172"/>
      <c r="D182" s="173" t="s">
        <v>51</v>
      </c>
      <c r="E182" s="176">
        <f t="shared" ref="E182:H189" si="84">E183</f>
        <v>2462</v>
      </c>
      <c r="F182" s="177">
        <f t="shared" si="84"/>
        <v>0</v>
      </c>
      <c r="G182" s="177">
        <f t="shared" si="84"/>
        <v>2462</v>
      </c>
      <c r="H182" s="177">
        <f t="shared" si="84"/>
        <v>0</v>
      </c>
      <c r="I182" s="177">
        <f t="shared" si="49"/>
        <v>-2462</v>
      </c>
    </row>
    <row r="183" spans="1:9" ht="20.100000000000001" customHeight="1" x14ac:dyDescent="0.25">
      <c r="A183" s="88"/>
      <c r="B183" s="81">
        <v>3</v>
      </c>
      <c r="C183" s="89"/>
      <c r="D183" s="65" t="s">
        <v>13</v>
      </c>
      <c r="E183" s="139">
        <f t="shared" ref="E183:F183" si="85">E184</f>
        <v>2462</v>
      </c>
      <c r="F183" s="114">
        <f t="shared" si="85"/>
        <v>0</v>
      </c>
      <c r="G183" s="114">
        <f t="shared" si="84"/>
        <v>2462</v>
      </c>
      <c r="H183" s="114">
        <f>H184</f>
        <v>0</v>
      </c>
      <c r="I183" s="52">
        <f t="shared" si="49"/>
        <v>-2462</v>
      </c>
    </row>
    <row r="184" spans="1:9" ht="20.100000000000001" customHeight="1" x14ac:dyDescent="0.25">
      <c r="A184" s="14"/>
      <c r="B184" s="25">
        <v>32</v>
      </c>
      <c r="C184" s="45"/>
      <c r="D184" s="25" t="s">
        <v>24</v>
      </c>
      <c r="E184" s="114">
        <f>E185+E189+E191+E194</f>
        <v>2462</v>
      </c>
      <c r="F184" s="114">
        <f>F185+F189+F191+F194</f>
        <v>0</v>
      </c>
      <c r="G184" s="114">
        <f>G185+G189+G191+G194</f>
        <v>2462</v>
      </c>
      <c r="H184" s="114">
        <f>H185+H189</f>
        <v>0</v>
      </c>
      <c r="I184" s="52">
        <f t="shared" si="49"/>
        <v>-2462</v>
      </c>
    </row>
    <row r="185" spans="1:9" ht="20.100000000000001" hidden="1" customHeight="1" x14ac:dyDescent="0.25">
      <c r="A185" s="25"/>
      <c r="B185" s="25">
        <v>321</v>
      </c>
      <c r="C185" s="25"/>
      <c r="D185" s="111" t="s">
        <v>78</v>
      </c>
      <c r="E185" s="139">
        <f>E186+E187+E188</f>
        <v>0</v>
      </c>
      <c r="F185" s="114">
        <f t="shared" ref="F185:I185" si="86">F186+F187+F188</f>
        <v>0</v>
      </c>
      <c r="G185" s="114">
        <f t="shared" si="86"/>
        <v>0</v>
      </c>
      <c r="H185" s="114">
        <f t="shared" si="86"/>
        <v>0</v>
      </c>
      <c r="I185" s="114">
        <f t="shared" si="86"/>
        <v>0</v>
      </c>
    </row>
    <row r="186" spans="1:9" ht="20.100000000000001" hidden="1" customHeight="1" x14ac:dyDescent="0.25">
      <c r="A186" s="14"/>
      <c r="B186" s="14">
        <v>3211</v>
      </c>
      <c r="C186" s="14"/>
      <c r="D186" s="18" t="s">
        <v>79</v>
      </c>
      <c r="E186" s="142">
        <v>0</v>
      </c>
      <c r="F186" s="210">
        <f t="shared" ref="F186:F188" si="87">G186-E186</f>
        <v>0</v>
      </c>
      <c r="G186" s="51">
        <v>0</v>
      </c>
      <c r="H186" s="91">
        <v>0</v>
      </c>
      <c r="I186" s="51">
        <f t="shared" si="49"/>
        <v>0</v>
      </c>
    </row>
    <row r="187" spans="1:9" ht="20.100000000000001" hidden="1" customHeight="1" x14ac:dyDescent="0.25">
      <c r="A187" s="14"/>
      <c r="B187" s="14">
        <v>3213</v>
      </c>
      <c r="C187" s="14"/>
      <c r="D187" s="18" t="s">
        <v>80</v>
      </c>
      <c r="E187" s="142">
        <v>0</v>
      </c>
      <c r="F187" s="210">
        <f t="shared" si="87"/>
        <v>0</v>
      </c>
      <c r="G187" s="51">
        <v>0</v>
      </c>
      <c r="H187" s="91">
        <v>0</v>
      </c>
      <c r="I187" s="51">
        <v>0</v>
      </c>
    </row>
    <row r="188" spans="1:9" ht="20.100000000000001" hidden="1" customHeight="1" x14ac:dyDescent="0.25">
      <c r="A188" s="14"/>
      <c r="B188" s="14">
        <v>3214</v>
      </c>
      <c r="C188" s="14"/>
      <c r="D188" s="18" t="s">
        <v>113</v>
      </c>
      <c r="E188" s="142">
        <v>0</v>
      </c>
      <c r="F188" s="210">
        <f t="shared" si="87"/>
        <v>0</v>
      </c>
      <c r="G188" s="51">
        <v>0</v>
      </c>
      <c r="H188" s="91">
        <v>0</v>
      </c>
      <c r="I188" s="51">
        <v>0</v>
      </c>
    </row>
    <row r="189" spans="1:9" ht="20.100000000000001" hidden="1" customHeight="1" x14ac:dyDescent="0.25">
      <c r="A189" s="25"/>
      <c r="B189" s="25">
        <v>322</v>
      </c>
      <c r="C189" s="25"/>
      <c r="D189" s="111" t="s">
        <v>81</v>
      </c>
      <c r="E189" s="139">
        <f t="shared" si="84"/>
        <v>790</v>
      </c>
      <c r="F189" s="114">
        <f t="shared" si="84"/>
        <v>0</v>
      </c>
      <c r="G189" s="114">
        <f>G190</f>
        <v>790</v>
      </c>
      <c r="H189" s="114">
        <f t="shared" si="84"/>
        <v>0</v>
      </c>
      <c r="I189" s="52">
        <f t="shared" si="49"/>
        <v>-790</v>
      </c>
    </row>
    <row r="190" spans="1:9" ht="20.100000000000001" hidden="1" customHeight="1" x14ac:dyDescent="0.25">
      <c r="A190" s="14"/>
      <c r="B190" s="14">
        <v>3221</v>
      </c>
      <c r="C190" s="14"/>
      <c r="D190" s="18" t="s">
        <v>114</v>
      </c>
      <c r="E190" s="141">
        <v>790</v>
      </c>
      <c r="F190" s="219">
        <f>G190-E190</f>
        <v>0</v>
      </c>
      <c r="G190" s="91">
        <v>790</v>
      </c>
      <c r="H190" s="91">
        <v>0</v>
      </c>
      <c r="I190" s="51">
        <f t="shared" si="49"/>
        <v>-790</v>
      </c>
    </row>
    <row r="191" spans="1:9" ht="20.100000000000001" hidden="1" customHeight="1" x14ac:dyDescent="0.25">
      <c r="A191" s="25"/>
      <c r="B191" s="25">
        <v>323</v>
      </c>
      <c r="C191" s="25"/>
      <c r="D191" s="111" t="s">
        <v>86</v>
      </c>
      <c r="E191" s="139">
        <f>E192+E193</f>
        <v>1250</v>
      </c>
      <c r="F191" s="114">
        <f>F192+F193</f>
        <v>0</v>
      </c>
      <c r="G191" s="114">
        <f>G192+G193</f>
        <v>1250</v>
      </c>
      <c r="H191" s="114">
        <v>0</v>
      </c>
      <c r="I191" s="114">
        <v>0</v>
      </c>
    </row>
    <row r="192" spans="1:9" ht="20.100000000000001" hidden="1" customHeight="1" x14ac:dyDescent="0.25">
      <c r="A192" s="14"/>
      <c r="B192" s="14">
        <v>3232</v>
      </c>
      <c r="C192" s="14"/>
      <c r="D192" s="18" t="s">
        <v>88</v>
      </c>
      <c r="E192" s="141">
        <v>0</v>
      </c>
      <c r="F192" s="210">
        <f t="shared" ref="F192:F194" si="88">G192-E192</f>
        <v>0</v>
      </c>
      <c r="G192" s="91">
        <v>0</v>
      </c>
      <c r="H192" s="91">
        <v>0</v>
      </c>
      <c r="I192" s="51">
        <v>0</v>
      </c>
    </row>
    <row r="193" spans="1:9" ht="20.100000000000001" hidden="1" customHeight="1" x14ac:dyDescent="0.25">
      <c r="A193" s="14"/>
      <c r="B193" s="14">
        <v>3239</v>
      </c>
      <c r="C193" s="14"/>
      <c r="D193" s="18" t="s">
        <v>95</v>
      </c>
      <c r="E193" s="141">
        <v>1250</v>
      </c>
      <c r="F193" s="210">
        <f t="shared" si="88"/>
        <v>0</v>
      </c>
      <c r="G193" s="91">
        <v>1250</v>
      </c>
      <c r="H193" s="91">
        <v>0</v>
      </c>
      <c r="I193" s="51">
        <v>0</v>
      </c>
    </row>
    <row r="194" spans="1:9" ht="20.100000000000001" hidden="1" customHeight="1" x14ac:dyDescent="0.25">
      <c r="A194" s="25"/>
      <c r="B194" s="25">
        <v>329</v>
      </c>
      <c r="C194" s="25"/>
      <c r="D194" s="111" t="s">
        <v>96</v>
      </c>
      <c r="E194" s="139">
        <f>E195</f>
        <v>422</v>
      </c>
      <c r="F194" s="210">
        <f t="shared" si="88"/>
        <v>0</v>
      </c>
      <c r="G194" s="114">
        <f>G195</f>
        <v>422</v>
      </c>
      <c r="H194" s="91"/>
      <c r="I194" s="51"/>
    </row>
    <row r="195" spans="1:9" ht="20.100000000000001" hidden="1" customHeight="1" x14ac:dyDescent="0.25">
      <c r="A195" s="14"/>
      <c r="B195" s="14">
        <v>3299</v>
      </c>
      <c r="C195" s="14"/>
      <c r="D195" s="18" t="s">
        <v>96</v>
      </c>
      <c r="E195" s="141">
        <v>422</v>
      </c>
      <c r="F195" s="210">
        <f t="shared" ref="F195" si="89">G195-E195</f>
        <v>0</v>
      </c>
      <c r="G195" s="51">
        <v>422</v>
      </c>
      <c r="H195" s="91"/>
      <c r="I195" s="51"/>
    </row>
    <row r="196" spans="1:9" ht="20.100000000000001" customHeight="1" x14ac:dyDescent="0.25">
      <c r="A196" s="85" t="s">
        <v>125</v>
      </c>
      <c r="B196" s="86"/>
      <c r="C196" s="79" t="s">
        <v>239</v>
      </c>
      <c r="D196" s="87" t="s">
        <v>50</v>
      </c>
      <c r="E196" s="137">
        <f t="shared" ref="E196:G196" si="90">E197</f>
        <v>1319</v>
      </c>
      <c r="F196" s="55">
        <f t="shared" si="90"/>
        <v>0</v>
      </c>
      <c r="G196" s="55">
        <f t="shared" si="90"/>
        <v>1319</v>
      </c>
      <c r="H196" s="55">
        <f>H197</f>
        <v>500</v>
      </c>
      <c r="I196" s="55">
        <f>I197</f>
        <v>500</v>
      </c>
    </row>
    <row r="197" spans="1:9" ht="20.100000000000001" customHeight="1" x14ac:dyDescent="0.25">
      <c r="A197" s="80"/>
      <c r="B197" s="81">
        <v>3</v>
      </c>
      <c r="C197" s="65"/>
      <c r="D197" s="65" t="s">
        <v>13</v>
      </c>
      <c r="E197" s="139">
        <f>E201+E198</f>
        <v>1319</v>
      </c>
      <c r="F197" s="114">
        <f>F198+F201</f>
        <v>0</v>
      </c>
      <c r="G197" s="139">
        <f>G201+G198</f>
        <v>1319</v>
      </c>
      <c r="H197" s="114">
        <f t="shared" ref="H197:I197" si="91">H201</f>
        <v>500</v>
      </c>
      <c r="I197" s="114">
        <f t="shared" si="91"/>
        <v>500</v>
      </c>
    </row>
    <row r="198" spans="1:9" ht="20.100000000000001" customHeight="1" x14ac:dyDescent="0.25">
      <c r="A198" s="13"/>
      <c r="B198" s="13">
        <v>31</v>
      </c>
      <c r="C198" s="13"/>
      <c r="D198" s="13" t="s">
        <v>14</v>
      </c>
      <c r="E198" s="139">
        <f>E199</f>
        <v>400</v>
      </c>
      <c r="F198" s="114">
        <f>F199</f>
        <v>0</v>
      </c>
      <c r="G198" s="114">
        <f>G199</f>
        <v>400</v>
      </c>
      <c r="H198" s="114"/>
      <c r="I198" s="114"/>
    </row>
    <row r="199" spans="1:9" ht="20.100000000000001" hidden="1" customHeight="1" x14ac:dyDescent="0.25">
      <c r="A199" s="25"/>
      <c r="B199" s="25">
        <v>312</v>
      </c>
      <c r="C199" s="45"/>
      <c r="D199" s="45" t="s">
        <v>75</v>
      </c>
      <c r="E199" s="139">
        <f t="shared" ref="E199:G199" si="92">E200</f>
        <v>400</v>
      </c>
      <c r="F199" s="114">
        <f t="shared" si="92"/>
        <v>0</v>
      </c>
      <c r="G199" s="114">
        <f t="shared" si="92"/>
        <v>400</v>
      </c>
      <c r="H199" s="114"/>
      <c r="I199" s="114"/>
    </row>
    <row r="200" spans="1:9" ht="20.100000000000001" hidden="1" customHeight="1" x14ac:dyDescent="0.25">
      <c r="A200" s="14"/>
      <c r="B200" s="14">
        <v>3121</v>
      </c>
      <c r="C200" s="15"/>
      <c r="D200" s="15" t="s">
        <v>75</v>
      </c>
      <c r="E200" s="141">
        <v>400</v>
      </c>
      <c r="F200" s="210">
        <f>G200-E200</f>
        <v>0</v>
      </c>
      <c r="G200" s="51">
        <v>400</v>
      </c>
      <c r="H200" s="114"/>
      <c r="I200" s="114"/>
    </row>
    <row r="201" spans="1:9" ht="20.100000000000001" customHeight="1" x14ac:dyDescent="0.25">
      <c r="A201" s="25"/>
      <c r="B201" s="25">
        <v>32</v>
      </c>
      <c r="C201" s="45"/>
      <c r="D201" s="25" t="s">
        <v>24</v>
      </c>
      <c r="E201" s="139">
        <f>E202+E204+E208+E211</f>
        <v>919</v>
      </c>
      <c r="F201" s="114">
        <f t="shared" ref="F201" si="93">F202+F204+F208+F211</f>
        <v>0</v>
      </c>
      <c r="G201" s="114">
        <f>G202+G204+G208+G211</f>
        <v>919</v>
      </c>
      <c r="H201" s="114">
        <v>500</v>
      </c>
      <c r="I201" s="90">
        <v>500</v>
      </c>
    </row>
    <row r="202" spans="1:9" ht="20.100000000000001" hidden="1" customHeight="1" x14ac:dyDescent="0.25">
      <c r="A202" s="25"/>
      <c r="B202" s="25">
        <v>321</v>
      </c>
      <c r="C202" s="45"/>
      <c r="D202" s="45" t="s">
        <v>78</v>
      </c>
      <c r="E202" s="139">
        <f t="shared" ref="E202:G202" si="94">E203</f>
        <v>0</v>
      </c>
      <c r="F202" s="114">
        <f t="shared" si="94"/>
        <v>0</v>
      </c>
      <c r="G202" s="114">
        <f t="shared" si="94"/>
        <v>0</v>
      </c>
      <c r="H202" s="114">
        <f>H203</f>
        <v>0</v>
      </c>
      <c r="I202" s="52">
        <f t="shared" si="49"/>
        <v>0</v>
      </c>
    </row>
    <row r="203" spans="1:9" ht="20.100000000000001" hidden="1" customHeight="1" x14ac:dyDescent="0.25">
      <c r="A203" s="14"/>
      <c r="B203" s="14">
        <v>3211</v>
      </c>
      <c r="C203" s="15"/>
      <c r="D203" s="93" t="s">
        <v>79</v>
      </c>
      <c r="E203" s="141">
        <v>0</v>
      </c>
      <c r="F203" s="210">
        <f>G203-E203</f>
        <v>0</v>
      </c>
      <c r="G203" s="51">
        <v>0</v>
      </c>
      <c r="H203" s="91">
        <v>0</v>
      </c>
      <c r="I203" s="64">
        <f t="shared" si="49"/>
        <v>0</v>
      </c>
    </row>
    <row r="204" spans="1:9" ht="20.100000000000001" hidden="1" customHeight="1" x14ac:dyDescent="0.25">
      <c r="A204" s="25"/>
      <c r="B204" s="25">
        <v>322</v>
      </c>
      <c r="C204" s="25"/>
      <c r="D204" s="111" t="s">
        <v>81</v>
      </c>
      <c r="E204" s="139">
        <f t="shared" ref="E204:G204" si="95">E205+E207+E206</f>
        <v>500</v>
      </c>
      <c r="F204" s="114">
        <f t="shared" si="95"/>
        <v>0</v>
      </c>
      <c r="G204" s="114">
        <f t="shared" si="95"/>
        <v>500</v>
      </c>
      <c r="H204" s="114">
        <f>H205+H207+H206</f>
        <v>0</v>
      </c>
      <c r="I204" s="52">
        <v>0</v>
      </c>
    </row>
    <row r="205" spans="1:9" ht="20.100000000000001" hidden="1" customHeight="1" x14ac:dyDescent="0.25">
      <c r="A205" s="14"/>
      <c r="B205" s="14">
        <v>3221</v>
      </c>
      <c r="C205" s="14"/>
      <c r="D205" s="18" t="s">
        <v>114</v>
      </c>
      <c r="E205" s="141">
        <v>250</v>
      </c>
      <c r="F205" s="210">
        <f t="shared" ref="F205:F207" si="96">G205-E205</f>
        <v>0</v>
      </c>
      <c r="G205" s="51">
        <v>250</v>
      </c>
      <c r="H205" s="91">
        <v>0</v>
      </c>
      <c r="I205" s="51">
        <v>0</v>
      </c>
    </row>
    <row r="206" spans="1:9" ht="20.100000000000001" hidden="1" customHeight="1" x14ac:dyDescent="0.25">
      <c r="A206" s="14"/>
      <c r="B206" s="14">
        <v>3224</v>
      </c>
      <c r="C206" s="14"/>
      <c r="D206" s="18" t="s">
        <v>148</v>
      </c>
      <c r="E206" s="141">
        <v>0</v>
      </c>
      <c r="F206" s="210">
        <f t="shared" si="96"/>
        <v>0</v>
      </c>
      <c r="G206" s="51">
        <v>0</v>
      </c>
      <c r="H206" s="91">
        <v>0</v>
      </c>
      <c r="I206" s="51">
        <v>0</v>
      </c>
    </row>
    <row r="207" spans="1:9" ht="20.100000000000001" hidden="1" customHeight="1" x14ac:dyDescent="0.25">
      <c r="A207" s="14"/>
      <c r="B207" s="14">
        <v>3225</v>
      </c>
      <c r="C207" s="14"/>
      <c r="D207" s="18" t="s">
        <v>84</v>
      </c>
      <c r="E207" s="141">
        <v>250</v>
      </c>
      <c r="F207" s="210">
        <f t="shared" si="96"/>
        <v>0</v>
      </c>
      <c r="G207" s="51">
        <v>250</v>
      </c>
      <c r="H207" s="113">
        <v>0</v>
      </c>
      <c r="I207" s="51">
        <v>0</v>
      </c>
    </row>
    <row r="208" spans="1:9" s="147" customFormat="1" ht="20.100000000000001" hidden="1" customHeight="1" x14ac:dyDescent="0.25">
      <c r="A208" s="25"/>
      <c r="B208" s="25">
        <v>323</v>
      </c>
      <c r="C208" s="25"/>
      <c r="D208" s="111" t="s">
        <v>86</v>
      </c>
      <c r="E208" s="139">
        <f t="shared" ref="E208:G208" si="97">E209+E210</f>
        <v>419</v>
      </c>
      <c r="F208" s="114">
        <f t="shared" si="97"/>
        <v>0</v>
      </c>
      <c r="G208" s="114">
        <f t="shared" si="97"/>
        <v>419</v>
      </c>
      <c r="H208" s="114">
        <v>0</v>
      </c>
      <c r="I208" s="52">
        <v>0</v>
      </c>
    </row>
    <row r="209" spans="1:9" ht="20.100000000000001" hidden="1" customHeight="1" x14ac:dyDescent="0.25">
      <c r="A209" s="14"/>
      <c r="B209" s="14">
        <v>3231</v>
      </c>
      <c r="C209" s="14"/>
      <c r="D209" s="18" t="s">
        <v>87</v>
      </c>
      <c r="E209" s="141">
        <v>419</v>
      </c>
      <c r="F209" s="210">
        <f t="shared" ref="F209:F210" si="98">G209-E209</f>
        <v>0</v>
      </c>
      <c r="G209" s="51">
        <v>419</v>
      </c>
      <c r="H209" s="91">
        <v>0</v>
      </c>
      <c r="I209" s="51">
        <f t="shared" ref="I209" si="99">H209-G209</f>
        <v>-419</v>
      </c>
    </row>
    <row r="210" spans="1:9" ht="20.100000000000001" hidden="1" customHeight="1" x14ac:dyDescent="0.25">
      <c r="A210" s="14"/>
      <c r="B210" s="14">
        <v>3239</v>
      </c>
      <c r="C210" s="14"/>
      <c r="D210" s="18" t="s">
        <v>95</v>
      </c>
      <c r="E210" s="141">
        <v>0</v>
      </c>
      <c r="F210" s="210">
        <f t="shared" si="98"/>
        <v>0</v>
      </c>
      <c r="G210" s="51">
        <v>0</v>
      </c>
      <c r="H210" s="91">
        <v>0</v>
      </c>
      <c r="I210" s="51">
        <v>0</v>
      </c>
    </row>
    <row r="211" spans="1:9" s="147" customFormat="1" ht="20.100000000000001" hidden="1" customHeight="1" x14ac:dyDescent="0.25">
      <c r="A211" s="25"/>
      <c r="B211" s="25">
        <v>329</v>
      </c>
      <c r="C211" s="25"/>
      <c r="D211" s="111" t="s">
        <v>96</v>
      </c>
      <c r="E211" s="139">
        <f>E212</f>
        <v>0</v>
      </c>
      <c r="F211" s="114">
        <f t="shared" ref="F211:I211" si="100">F212</f>
        <v>0</v>
      </c>
      <c r="G211" s="114">
        <f t="shared" si="100"/>
        <v>0</v>
      </c>
      <c r="H211" s="114">
        <f t="shared" si="100"/>
        <v>0</v>
      </c>
      <c r="I211" s="114">
        <f t="shared" si="100"/>
        <v>0</v>
      </c>
    </row>
    <row r="212" spans="1:9" ht="20.100000000000001" hidden="1" customHeight="1" x14ac:dyDescent="0.25">
      <c r="A212" s="14"/>
      <c r="B212" s="14">
        <v>3293</v>
      </c>
      <c r="C212" s="14"/>
      <c r="D212" s="18" t="s">
        <v>98</v>
      </c>
      <c r="E212" s="138">
        <v>0</v>
      </c>
      <c r="F212" s="210">
        <f>G212-E212</f>
        <v>0</v>
      </c>
      <c r="G212" s="91">
        <v>0</v>
      </c>
      <c r="H212" s="91">
        <v>0</v>
      </c>
      <c r="I212" s="51">
        <v>0</v>
      </c>
    </row>
    <row r="213" spans="1:9" s="117" customFormat="1" ht="20.100000000000001" customHeight="1" x14ac:dyDescent="0.25">
      <c r="A213" s="170" t="s">
        <v>204</v>
      </c>
      <c r="B213" s="171"/>
      <c r="C213" s="172"/>
      <c r="D213" s="173" t="s">
        <v>50</v>
      </c>
      <c r="E213" s="176">
        <f t="shared" ref="E213:H214" si="101">E214</f>
        <v>1690</v>
      </c>
      <c r="F213" s="177">
        <f t="shared" si="101"/>
        <v>0</v>
      </c>
      <c r="G213" s="177">
        <f t="shared" si="101"/>
        <v>1690</v>
      </c>
      <c r="H213" s="177">
        <f t="shared" si="101"/>
        <v>0</v>
      </c>
      <c r="I213" s="177">
        <v>0</v>
      </c>
    </row>
    <row r="214" spans="1:9" ht="20.100000000000001" customHeight="1" x14ac:dyDescent="0.25">
      <c r="A214" s="88"/>
      <c r="B214" s="81">
        <v>3</v>
      </c>
      <c r="C214" s="89"/>
      <c r="D214" s="65" t="s">
        <v>13</v>
      </c>
      <c r="E214" s="139">
        <f t="shared" si="101"/>
        <v>1690</v>
      </c>
      <c r="F214" s="114">
        <f t="shared" si="101"/>
        <v>0</v>
      </c>
      <c r="G214" s="114">
        <f t="shared" si="101"/>
        <v>1690</v>
      </c>
      <c r="H214" s="114">
        <f t="shared" si="101"/>
        <v>0</v>
      </c>
      <c r="I214" s="52">
        <v>0</v>
      </c>
    </row>
    <row r="215" spans="1:9" ht="20.100000000000001" customHeight="1" x14ac:dyDescent="0.25">
      <c r="A215" s="14"/>
      <c r="B215" s="25">
        <v>32</v>
      </c>
      <c r="C215" s="45"/>
      <c r="D215" s="25" t="s">
        <v>24</v>
      </c>
      <c r="E215" s="139">
        <f>E2007+E218+E220</f>
        <v>1690</v>
      </c>
      <c r="F215" s="114">
        <f>F216+F218+F220</f>
        <v>0</v>
      </c>
      <c r="G215" s="114">
        <f>G216+G218+G220</f>
        <v>1690</v>
      </c>
      <c r="H215" s="114">
        <f>H216+H218+H220</f>
        <v>0</v>
      </c>
      <c r="I215" s="114">
        <f>I216+I218+I220</f>
        <v>0</v>
      </c>
    </row>
    <row r="216" spans="1:9" s="147" customFormat="1" ht="20.100000000000001" hidden="1" customHeight="1" x14ac:dyDescent="0.25">
      <c r="A216" s="25"/>
      <c r="B216" s="25">
        <v>321</v>
      </c>
      <c r="C216" s="45"/>
      <c r="D216" s="45" t="s">
        <v>78</v>
      </c>
      <c r="E216" s="139">
        <f t="shared" ref="E216:G216" si="102">E217</f>
        <v>0</v>
      </c>
      <c r="F216" s="114">
        <f t="shared" si="102"/>
        <v>0</v>
      </c>
      <c r="G216" s="114">
        <f t="shared" si="102"/>
        <v>0</v>
      </c>
      <c r="H216" s="114">
        <f>H217</f>
        <v>0</v>
      </c>
      <c r="I216" s="52">
        <f t="shared" ref="I216:I217" si="103">H216-G216</f>
        <v>0</v>
      </c>
    </row>
    <row r="217" spans="1:9" ht="20.100000000000001" hidden="1" customHeight="1" x14ac:dyDescent="0.25">
      <c r="A217" s="14"/>
      <c r="B217" s="14">
        <v>3211</v>
      </c>
      <c r="C217" s="15"/>
      <c r="D217" s="93" t="s">
        <v>79</v>
      </c>
      <c r="E217" s="141">
        <v>0</v>
      </c>
      <c r="F217" s="210">
        <f>G217-E217</f>
        <v>0</v>
      </c>
      <c r="G217" s="51">
        <v>0</v>
      </c>
      <c r="H217" s="91">
        <v>0</v>
      </c>
      <c r="I217" s="64">
        <f t="shared" si="103"/>
        <v>0</v>
      </c>
    </row>
    <row r="218" spans="1:9" s="147" customFormat="1" ht="20.100000000000001" hidden="1" customHeight="1" x14ac:dyDescent="0.25">
      <c r="A218" s="25"/>
      <c r="B218" s="25">
        <v>322</v>
      </c>
      <c r="C218" s="25"/>
      <c r="D218" s="111" t="s">
        <v>81</v>
      </c>
      <c r="E218" s="139">
        <f>E219</f>
        <v>1690</v>
      </c>
      <c r="F218" s="114">
        <f t="shared" ref="F218:I218" si="104">F219</f>
        <v>0</v>
      </c>
      <c r="G218" s="114">
        <f t="shared" si="104"/>
        <v>1690</v>
      </c>
      <c r="H218" s="114">
        <f t="shared" si="104"/>
        <v>0</v>
      </c>
      <c r="I218" s="114">
        <f t="shared" si="104"/>
        <v>0</v>
      </c>
    </row>
    <row r="219" spans="1:9" ht="20.100000000000001" hidden="1" customHeight="1" x14ac:dyDescent="0.25">
      <c r="A219" s="14"/>
      <c r="B219" s="14">
        <v>3225</v>
      </c>
      <c r="C219" s="14"/>
      <c r="D219" s="18" t="s">
        <v>84</v>
      </c>
      <c r="E219" s="141">
        <v>1690</v>
      </c>
      <c r="F219" s="219">
        <f>G219-E219</f>
        <v>0</v>
      </c>
      <c r="G219" s="51">
        <v>1690</v>
      </c>
      <c r="H219" s="91">
        <v>0</v>
      </c>
      <c r="I219" s="64">
        <v>0</v>
      </c>
    </row>
    <row r="220" spans="1:9" s="147" customFormat="1" ht="20.100000000000001" hidden="1" customHeight="1" x14ac:dyDescent="0.25">
      <c r="A220" s="25"/>
      <c r="B220" s="25">
        <v>323</v>
      </c>
      <c r="C220" s="25"/>
      <c r="D220" s="111" t="s">
        <v>86</v>
      </c>
      <c r="E220" s="139">
        <f>E222+E221</f>
        <v>0</v>
      </c>
      <c r="F220" s="114">
        <f t="shared" ref="F220:I220" si="105">F222+F221</f>
        <v>0</v>
      </c>
      <c r="G220" s="114">
        <f t="shared" si="105"/>
        <v>0</v>
      </c>
      <c r="H220" s="114">
        <f t="shared" si="105"/>
        <v>0</v>
      </c>
      <c r="I220" s="114">
        <f t="shared" si="105"/>
        <v>0</v>
      </c>
    </row>
    <row r="221" spans="1:9" ht="20.100000000000001" hidden="1" customHeight="1" x14ac:dyDescent="0.25">
      <c r="A221" s="14"/>
      <c r="B221" s="14">
        <v>3231</v>
      </c>
      <c r="C221" s="14"/>
      <c r="D221" s="18" t="s">
        <v>87</v>
      </c>
      <c r="E221" s="138">
        <v>0</v>
      </c>
      <c r="F221" s="210">
        <f t="shared" ref="F221:F222" si="106">G221-E221</f>
        <v>0</v>
      </c>
      <c r="G221" s="91">
        <v>0</v>
      </c>
      <c r="H221" s="91">
        <v>0</v>
      </c>
      <c r="I221" s="51">
        <v>0</v>
      </c>
    </row>
    <row r="222" spans="1:9" ht="20.100000000000001" hidden="1" customHeight="1" x14ac:dyDescent="0.25">
      <c r="A222" s="14"/>
      <c r="B222" s="14">
        <v>3239</v>
      </c>
      <c r="C222" s="14"/>
      <c r="D222" s="18" t="s">
        <v>95</v>
      </c>
      <c r="E222" s="141">
        <v>0</v>
      </c>
      <c r="F222" s="210">
        <f t="shared" si="106"/>
        <v>0</v>
      </c>
      <c r="G222" s="51">
        <v>0</v>
      </c>
      <c r="H222" s="91">
        <v>0</v>
      </c>
      <c r="I222" s="51">
        <v>0</v>
      </c>
    </row>
    <row r="223" spans="1:9" ht="25.5" x14ac:dyDescent="0.25">
      <c r="A223" s="85" t="s">
        <v>125</v>
      </c>
      <c r="B223" s="86"/>
      <c r="C223" s="79" t="s">
        <v>240</v>
      </c>
      <c r="D223" s="54" t="s">
        <v>52</v>
      </c>
      <c r="E223" s="137">
        <f t="shared" ref="E223:I226" si="107">E224</f>
        <v>813</v>
      </c>
      <c r="F223" s="57">
        <f t="shared" si="107"/>
        <v>0</v>
      </c>
      <c r="G223" s="57">
        <f t="shared" si="107"/>
        <v>813</v>
      </c>
      <c r="H223" s="57">
        <f t="shared" si="107"/>
        <v>102</v>
      </c>
      <c r="I223" s="57">
        <f t="shared" si="107"/>
        <v>102</v>
      </c>
    </row>
    <row r="224" spans="1:9" ht="20.100000000000001" customHeight="1" x14ac:dyDescent="0.25">
      <c r="A224" s="94"/>
      <c r="B224" s="81">
        <v>3</v>
      </c>
      <c r="C224" s="95"/>
      <c r="D224" s="65" t="s">
        <v>13</v>
      </c>
      <c r="E224" s="139">
        <f t="shared" si="107"/>
        <v>813</v>
      </c>
      <c r="F224" s="116">
        <f t="shared" si="107"/>
        <v>0</v>
      </c>
      <c r="G224" s="116">
        <f t="shared" si="107"/>
        <v>813</v>
      </c>
      <c r="H224" s="116">
        <f t="shared" si="107"/>
        <v>102</v>
      </c>
      <c r="I224" s="116">
        <f t="shared" si="107"/>
        <v>102</v>
      </c>
    </row>
    <row r="225" spans="1:9" ht="20.100000000000001" customHeight="1" x14ac:dyDescent="0.25">
      <c r="A225" s="25"/>
      <c r="B225" s="25">
        <v>32</v>
      </c>
      <c r="C225" s="45"/>
      <c r="D225" s="25" t="s">
        <v>24</v>
      </c>
      <c r="E225" s="139">
        <f t="shared" si="107"/>
        <v>813</v>
      </c>
      <c r="F225" s="116">
        <f t="shared" si="107"/>
        <v>0</v>
      </c>
      <c r="G225" s="116">
        <f t="shared" si="107"/>
        <v>813</v>
      </c>
      <c r="H225" s="116">
        <v>102</v>
      </c>
      <c r="I225" s="90">
        <v>102</v>
      </c>
    </row>
    <row r="226" spans="1:9" s="147" customFormat="1" ht="20.100000000000001" hidden="1" customHeight="1" x14ac:dyDescent="0.25">
      <c r="A226" s="25"/>
      <c r="B226" s="25">
        <v>323</v>
      </c>
      <c r="C226" s="25"/>
      <c r="D226" s="111" t="s">
        <v>86</v>
      </c>
      <c r="E226" s="139">
        <f t="shared" si="107"/>
        <v>813</v>
      </c>
      <c r="F226" s="116">
        <f t="shared" si="107"/>
        <v>0</v>
      </c>
      <c r="G226" s="116">
        <f t="shared" si="107"/>
        <v>813</v>
      </c>
      <c r="H226" s="116">
        <f t="shared" si="107"/>
        <v>0</v>
      </c>
      <c r="I226" s="52">
        <v>0</v>
      </c>
    </row>
    <row r="227" spans="1:9" ht="20.100000000000001" hidden="1" customHeight="1" x14ac:dyDescent="0.25">
      <c r="A227" s="14"/>
      <c r="B227" s="14">
        <v>3232</v>
      </c>
      <c r="C227" s="14"/>
      <c r="D227" s="18" t="s">
        <v>88</v>
      </c>
      <c r="E227" s="144">
        <v>813</v>
      </c>
      <c r="F227" s="219">
        <f>G227-E227</f>
        <v>0</v>
      </c>
      <c r="G227" s="49">
        <v>813</v>
      </c>
      <c r="H227" s="113">
        <v>0</v>
      </c>
      <c r="I227" s="96">
        <v>0</v>
      </c>
    </row>
    <row r="228" spans="1:9" ht="20.100000000000001" hidden="1" customHeight="1" x14ac:dyDescent="0.25">
      <c r="A228" s="60"/>
      <c r="B228" s="61"/>
      <c r="C228" s="62"/>
      <c r="D228" s="180"/>
      <c r="E228" s="181"/>
      <c r="F228" s="96"/>
      <c r="G228" s="49"/>
      <c r="H228" s="113"/>
      <c r="I228" s="96"/>
    </row>
    <row r="229" spans="1:9" ht="20.100000000000001" customHeight="1" x14ac:dyDescent="0.25">
      <c r="A229" s="259" t="s">
        <v>70</v>
      </c>
      <c r="B229" s="260"/>
      <c r="C229" s="261"/>
      <c r="D229" s="65" t="s">
        <v>121</v>
      </c>
      <c r="E229" s="10"/>
      <c r="F229" s="215"/>
      <c r="G229" s="11"/>
      <c r="H229" s="11"/>
      <c r="I229" s="11">
        <v>0</v>
      </c>
    </row>
    <row r="230" spans="1:9" ht="25.5" x14ac:dyDescent="0.25">
      <c r="A230" s="262" t="s">
        <v>120</v>
      </c>
      <c r="B230" s="263"/>
      <c r="C230" s="264"/>
      <c r="D230" s="77" t="s">
        <v>124</v>
      </c>
      <c r="E230" s="134">
        <f t="shared" ref="E230:F230" si="108">E231+E242+E252+E264+E275+E259+E271+E286+E291+E296</f>
        <v>497140</v>
      </c>
      <c r="F230" s="134">
        <f t="shared" si="108"/>
        <v>-543.5</v>
      </c>
      <c r="G230" s="134">
        <f>G231+G242+G252+G264+G275+G259+G271+G286+G291+G296</f>
        <v>496596.5</v>
      </c>
      <c r="H230" s="78">
        <f>H231+H242+H252+H264+H275+H259+H271+H286+H291</f>
        <v>25100</v>
      </c>
      <c r="I230" s="78">
        <f>I231+I242+I252+I264+I275+I259+I271+I286+I291</f>
        <v>23277</v>
      </c>
    </row>
    <row r="231" spans="1:9" ht="20.100000000000001" customHeight="1" x14ac:dyDescent="0.25">
      <c r="A231" s="97" t="s">
        <v>125</v>
      </c>
      <c r="B231" s="98"/>
      <c r="C231" s="99" t="s">
        <v>241</v>
      </c>
      <c r="D231" s="58" t="s">
        <v>122</v>
      </c>
      <c r="E231" s="145">
        <f t="shared" ref="E231:G231" si="109">E232</f>
        <v>21000</v>
      </c>
      <c r="F231" s="217">
        <f t="shared" si="109"/>
        <v>0</v>
      </c>
      <c r="G231" s="59">
        <f t="shared" si="109"/>
        <v>21000</v>
      </c>
      <c r="H231" s="59">
        <f>H232</f>
        <v>14000</v>
      </c>
      <c r="I231" s="59">
        <f>I232</f>
        <v>14000</v>
      </c>
    </row>
    <row r="232" spans="1:9" ht="25.5" x14ac:dyDescent="0.25">
      <c r="A232" s="101"/>
      <c r="B232" s="81">
        <v>4</v>
      </c>
      <c r="C232" s="102"/>
      <c r="D232" s="23" t="s">
        <v>15</v>
      </c>
      <c r="E232" s="128">
        <f t="shared" ref="E232:G232" si="110">E233+E239</f>
        <v>21000</v>
      </c>
      <c r="F232" s="218">
        <f t="shared" si="110"/>
        <v>0</v>
      </c>
      <c r="G232" s="44">
        <f t="shared" si="110"/>
        <v>21000</v>
      </c>
      <c r="H232" s="44">
        <f t="shared" ref="H232:I232" si="111">H233+H239</f>
        <v>14000</v>
      </c>
      <c r="I232" s="44">
        <f t="shared" si="111"/>
        <v>14000</v>
      </c>
    </row>
    <row r="233" spans="1:9" ht="25.5" x14ac:dyDescent="0.25">
      <c r="A233" s="17"/>
      <c r="B233" s="13">
        <v>42</v>
      </c>
      <c r="C233" s="13"/>
      <c r="D233" s="23" t="s">
        <v>33</v>
      </c>
      <c r="E233" s="128">
        <f t="shared" ref="E233:G233" si="112">E234+E237</f>
        <v>21000</v>
      </c>
      <c r="F233" s="218">
        <f t="shared" si="112"/>
        <v>0</v>
      </c>
      <c r="G233" s="44">
        <f t="shared" si="112"/>
        <v>21000</v>
      </c>
      <c r="H233" s="44">
        <v>14000</v>
      </c>
      <c r="I233" s="90">
        <v>14000</v>
      </c>
    </row>
    <row r="234" spans="1:9" s="147" customFormat="1" ht="20.100000000000001" hidden="1" customHeight="1" x14ac:dyDescent="0.25">
      <c r="A234" s="13"/>
      <c r="B234" s="13">
        <v>422</v>
      </c>
      <c r="C234" s="45"/>
      <c r="D234" s="111" t="s">
        <v>105</v>
      </c>
      <c r="E234" s="44">
        <f t="shared" ref="E234:I234" si="113">E235+E236</f>
        <v>20000</v>
      </c>
      <c r="F234" s="218">
        <f>F235+F236</f>
        <v>0</v>
      </c>
      <c r="G234" s="44">
        <f t="shared" si="113"/>
        <v>20000</v>
      </c>
      <c r="H234" s="44">
        <f t="shared" si="113"/>
        <v>0</v>
      </c>
      <c r="I234" s="44">
        <f t="shared" si="113"/>
        <v>0</v>
      </c>
    </row>
    <row r="235" spans="1:9" ht="20.100000000000001" hidden="1" customHeight="1" x14ac:dyDescent="0.25">
      <c r="A235" s="17"/>
      <c r="B235" s="17">
        <v>4221</v>
      </c>
      <c r="C235" s="15"/>
      <c r="D235" s="18" t="s">
        <v>106</v>
      </c>
      <c r="E235" s="129">
        <v>6000</v>
      </c>
      <c r="F235" s="210">
        <f t="shared" ref="F235:F236" si="114">G235-E235</f>
        <v>0</v>
      </c>
      <c r="G235" s="11">
        <v>6000</v>
      </c>
      <c r="H235" s="11">
        <v>0</v>
      </c>
      <c r="I235" s="11">
        <v>0</v>
      </c>
    </row>
    <row r="236" spans="1:9" ht="20.100000000000001" hidden="1" customHeight="1" x14ac:dyDescent="0.25">
      <c r="A236" s="106"/>
      <c r="B236" s="107">
        <v>4227</v>
      </c>
      <c r="C236" s="108"/>
      <c r="D236" s="109" t="s">
        <v>107</v>
      </c>
      <c r="E236" s="129">
        <v>14000</v>
      </c>
      <c r="F236" s="219">
        <f t="shared" si="114"/>
        <v>0</v>
      </c>
      <c r="G236" s="11">
        <v>14000</v>
      </c>
      <c r="H236" s="11">
        <v>0</v>
      </c>
      <c r="I236" s="51">
        <v>0</v>
      </c>
    </row>
    <row r="237" spans="1:9" s="147" customFormat="1" ht="25.5" hidden="1" x14ac:dyDescent="0.25">
      <c r="A237" s="13"/>
      <c r="B237" s="13">
        <v>424</v>
      </c>
      <c r="C237" s="45"/>
      <c r="D237" s="111" t="s">
        <v>108</v>
      </c>
      <c r="E237" s="128">
        <f t="shared" ref="E237:G237" si="115">E238</f>
        <v>1000</v>
      </c>
      <c r="F237" s="218">
        <f t="shared" si="115"/>
        <v>0</v>
      </c>
      <c r="G237" s="44">
        <f t="shared" si="115"/>
        <v>1000</v>
      </c>
      <c r="H237" s="44">
        <f>H238</f>
        <v>0</v>
      </c>
      <c r="I237" s="52">
        <v>0</v>
      </c>
    </row>
    <row r="238" spans="1:9" ht="20.100000000000001" hidden="1" customHeight="1" x14ac:dyDescent="0.25">
      <c r="A238" s="17"/>
      <c r="B238" s="17">
        <v>4241</v>
      </c>
      <c r="C238" s="15"/>
      <c r="D238" s="18" t="s">
        <v>109</v>
      </c>
      <c r="E238" s="129">
        <v>1000</v>
      </c>
      <c r="F238" s="210">
        <f>G238-E238</f>
        <v>0</v>
      </c>
      <c r="G238" s="11">
        <v>1000</v>
      </c>
      <c r="H238" s="11">
        <v>0</v>
      </c>
      <c r="I238" s="51">
        <v>0</v>
      </c>
    </row>
    <row r="239" spans="1:9" ht="25.5" hidden="1" customHeight="1" x14ac:dyDescent="0.25">
      <c r="A239" s="17"/>
      <c r="B239" s="13">
        <v>45</v>
      </c>
      <c r="C239" s="103"/>
      <c r="D239" s="23" t="s">
        <v>55</v>
      </c>
      <c r="E239" s="128">
        <f t="shared" ref="E239:G239" si="116">E240</f>
        <v>0</v>
      </c>
      <c r="F239" s="218">
        <f t="shared" si="116"/>
        <v>0</v>
      </c>
      <c r="G239" s="44">
        <f t="shared" si="116"/>
        <v>0</v>
      </c>
      <c r="H239" s="44">
        <f>H240</f>
        <v>0</v>
      </c>
      <c r="I239" s="90">
        <f t="shared" ref="I239:I286" si="117">H239-G239</f>
        <v>0</v>
      </c>
    </row>
    <row r="240" spans="1:9" s="147" customFormat="1" ht="25.5" hidden="1" customHeight="1" x14ac:dyDescent="0.25">
      <c r="A240" s="13"/>
      <c r="B240" s="13">
        <v>451</v>
      </c>
      <c r="C240" s="103"/>
      <c r="D240" s="148" t="s">
        <v>110</v>
      </c>
      <c r="E240" s="128">
        <f t="shared" ref="E240:G240" si="118">E241</f>
        <v>0</v>
      </c>
      <c r="F240" s="218">
        <f t="shared" si="118"/>
        <v>0</v>
      </c>
      <c r="G240" s="44">
        <f t="shared" si="118"/>
        <v>0</v>
      </c>
      <c r="H240" s="44">
        <f>H241</f>
        <v>0</v>
      </c>
      <c r="I240" s="52">
        <f t="shared" si="117"/>
        <v>0</v>
      </c>
    </row>
    <row r="241" spans="1:9" ht="25.5" hidden="1" customHeight="1" x14ac:dyDescent="0.25">
      <c r="A241" s="17"/>
      <c r="B241" s="17">
        <v>4511</v>
      </c>
      <c r="C241" s="19"/>
      <c r="D241" s="41" t="s">
        <v>110</v>
      </c>
      <c r="E241" s="129">
        <v>0</v>
      </c>
      <c r="F241" s="210">
        <f>G241-E241</f>
        <v>0</v>
      </c>
      <c r="G241" s="11">
        <v>0</v>
      </c>
      <c r="H241" s="11">
        <v>0</v>
      </c>
      <c r="I241" s="51">
        <f t="shared" si="117"/>
        <v>0</v>
      </c>
    </row>
    <row r="242" spans="1:9" ht="25.5" customHeight="1" x14ac:dyDescent="0.25">
      <c r="A242" s="97" t="s">
        <v>125</v>
      </c>
      <c r="B242" s="98"/>
      <c r="C242" s="99">
        <v>11</v>
      </c>
      <c r="D242" s="58" t="s">
        <v>127</v>
      </c>
      <c r="E242" s="167">
        <f t="shared" ref="E242:G242" si="119">E243</f>
        <v>124615</v>
      </c>
      <c r="F242" s="167">
        <f t="shared" si="119"/>
        <v>-3312.5</v>
      </c>
      <c r="G242" s="167">
        <f t="shared" si="119"/>
        <v>121302.5</v>
      </c>
      <c r="H242" s="168">
        <f>H243</f>
        <v>0</v>
      </c>
      <c r="I242" s="169">
        <v>0</v>
      </c>
    </row>
    <row r="243" spans="1:9" ht="25.5" customHeight="1" x14ac:dyDescent="0.25">
      <c r="A243" s="101"/>
      <c r="B243" s="81">
        <v>4</v>
      </c>
      <c r="C243" s="104"/>
      <c r="D243" s="23" t="s">
        <v>15</v>
      </c>
      <c r="E243" s="128">
        <f>E244+E248</f>
        <v>124615</v>
      </c>
      <c r="F243" s="224">
        <f>F244+F248</f>
        <v>-3312.5</v>
      </c>
      <c r="G243" s="128">
        <f>G244+G248</f>
        <v>121302.5</v>
      </c>
      <c r="H243" s="44">
        <f>H248</f>
        <v>0</v>
      </c>
      <c r="I243" s="90">
        <v>0</v>
      </c>
    </row>
    <row r="244" spans="1:9" ht="25.5" customHeight="1" x14ac:dyDescent="0.25">
      <c r="A244" s="17"/>
      <c r="B244" s="13">
        <v>42</v>
      </c>
      <c r="C244" s="13"/>
      <c r="D244" s="23" t="s">
        <v>33</v>
      </c>
      <c r="E244" s="128">
        <f>E245</f>
        <v>25865</v>
      </c>
      <c r="F244" s="128">
        <f>F245</f>
        <v>-3312.5</v>
      </c>
      <c r="G244" s="128">
        <f>G245</f>
        <v>22552.5</v>
      </c>
      <c r="H244" s="44"/>
      <c r="I244" s="90"/>
    </row>
    <row r="245" spans="1:9" ht="25.5" hidden="1" customHeight="1" x14ac:dyDescent="0.25">
      <c r="A245" s="13"/>
      <c r="B245" s="13">
        <v>422</v>
      </c>
      <c r="C245" s="45"/>
      <c r="D245" s="111" t="s">
        <v>105</v>
      </c>
      <c r="E245" s="128">
        <f t="shared" ref="E245" si="120">E246+E247</f>
        <v>25865</v>
      </c>
      <c r="F245" s="224">
        <f>F246+F247</f>
        <v>-3312.5</v>
      </c>
      <c r="G245" s="128">
        <f t="shared" ref="G245" si="121">G246+G247</f>
        <v>22552.5</v>
      </c>
      <c r="H245" s="44"/>
      <c r="I245" s="90"/>
    </row>
    <row r="246" spans="1:9" ht="25.5" hidden="1" customHeight="1" x14ac:dyDescent="0.25">
      <c r="A246" s="17"/>
      <c r="B246" s="17">
        <v>4221</v>
      </c>
      <c r="C246" s="15"/>
      <c r="D246" s="18" t="s">
        <v>106</v>
      </c>
      <c r="E246" s="129">
        <v>19825</v>
      </c>
      <c r="F246" s="225">
        <f t="shared" ref="F246:F247" si="122">G246-E246</f>
        <v>-3312.5</v>
      </c>
      <c r="G246" s="130">
        <v>16512.5</v>
      </c>
      <c r="H246" s="44"/>
      <c r="I246" s="90"/>
    </row>
    <row r="247" spans="1:9" ht="25.5" hidden="1" customHeight="1" x14ac:dyDescent="0.25">
      <c r="A247" s="106"/>
      <c r="B247" s="107">
        <v>4223</v>
      </c>
      <c r="C247" s="108"/>
      <c r="D247" s="109" t="s">
        <v>173</v>
      </c>
      <c r="E247" s="129">
        <v>6040</v>
      </c>
      <c r="F247" s="225">
        <f t="shared" si="122"/>
        <v>0</v>
      </c>
      <c r="G247" s="130">
        <v>6040</v>
      </c>
      <c r="H247" s="44"/>
      <c r="I247" s="90"/>
    </row>
    <row r="248" spans="1:9" ht="25.5" customHeight="1" x14ac:dyDescent="0.25">
      <c r="A248" s="17"/>
      <c r="B248" s="13">
        <v>45</v>
      </c>
      <c r="C248" s="103"/>
      <c r="D248" s="23" t="s">
        <v>55</v>
      </c>
      <c r="E248" s="128">
        <f t="shared" ref="E248:H249" si="123">E249</f>
        <v>98750</v>
      </c>
      <c r="F248" s="224">
        <f t="shared" si="123"/>
        <v>0</v>
      </c>
      <c r="G248" s="128">
        <f t="shared" si="123"/>
        <v>98750</v>
      </c>
      <c r="H248" s="44">
        <f t="shared" si="123"/>
        <v>0</v>
      </c>
      <c r="I248" s="90">
        <v>0</v>
      </c>
    </row>
    <row r="249" spans="1:9" s="147" customFormat="1" ht="25.5" hidden="1" customHeight="1" x14ac:dyDescent="0.25">
      <c r="A249" s="13"/>
      <c r="B249" s="13">
        <v>451</v>
      </c>
      <c r="C249" s="103"/>
      <c r="D249" s="148" t="s">
        <v>110</v>
      </c>
      <c r="E249" s="128">
        <f t="shared" si="123"/>
        <v>98750</v>
      </c>
      <c r="F249" s="224">
        <f t="shared" si="123"/>
        <v>0</v>
      </c>
      <c r="G249" s="128">
        <f t="shared" si="123"/>
        <v>98750</v>
      </c>
      <c r="H249" s="44">
        <f t="shared" si="123"/>
        <v>0</v>
      </c>
      <c r="I249" s="52">
        <v>0</v>
      </c>
    </row>
    <row r="250" spans="1:9" ht="25.5" hidden="1" customHeight="1" x14ac:dyDescent="0.25">
      <c r="A250" s="17"/>
      <c r="B250" s="17">
        <v>4511</v>
      </c>
      <c r="C250" s="19"/>
      <c r="D250" s="41" t="s">
        <v>110</v>
      </c>
      <c r="E250" s="129">
        <v>98750</v>
      </c>
      <c r="F250" s="225">
        <f>G250-E250</f>
        <v>0</v>
      </c>
      <c r="G250" s="130">
        <v>98750</v>
      </c>
      <c r="H250" s="11">
        <v>0</v>
      </c>
      <c r="I250" s="51">
        <v>0</v>
      </c>
    </row>
    <row r="251" spans="1:9" ht="25.5" hidden="1" customHeight="1" x14ac:dyDescent="0.25">
      <c r="A251" s="182"/>
      <c r="B251" s="183"/>
      <c r="C251" s="184"/>
      <c r="D251" s="41"/>
      <c r="E251" s="129"/>
      <c r="F251" s="227"/>
      <c r="G251" s="130"/>
      <c r="H251" s="11"/>
      <c r="I251" s="51"/>
    </row>
    <row r="252" spans="1:9" ht="25.5" customHeight="1" x14ac:dyDescent="0.25">
      <c r="A252" s="97" t="s">
        <v>125</v>
      </c>
      <c r="B252" s="98"/>
      <c r="C252" s="99" t="s">
        <v>236</v>
      </c>
      <c r="D252" s="105" t="s">
        <v>27</v>
      </c>
      <c r="E252" s="145">
        <f t="shared" ref="E252:I254" si="124">E253</f>
        <v>1000</v>
      </c>
      <c r="F252" s="228">
        <f t="shared" si="124"/>
        <v>2769</v>
      </c>
      <c r="G252" s="145">
        <f t="shared" si="124"/>
        <v>3769</v>
      </c>
      <c r="H252" s="59">
        <f t="shared" si="124"/>
        <v>5000</v>
      </c>
      <c r="I252" s="59">
        <f t="shared" si="124"/>
        <v>5000</v>
      </c>
    </row>
    <row r="253" spans="1:9" ht="25.5" customHeight="1" x14ac:dyDescent="0.25">
      <c r="A253" s="101"/>
      <c r="B253" s="81">
        <v>4</v>
      </c>
      <c r="C253" s="104"/>
      <c r="D253" s="23" t="s">
        <v>15</v>
      </c>
      <c r="E253" s="128">
        <f t="shared" si="124"/>
        <v>1000</v>
      </c>
      <c r="F253" s="224">
        <f t="shared" si="124"/>
        <v>2769</v>
      </c>
      <c r="G253" s="128">
        <f t="shared" si="124"/>
        <v>3769</v>
      </c>
      <c r="H253" s="44">
        <f t="shared" si="124"/>
        <v>5000</v>
      </c>
      <c r="I253" s="44">
        <f t="shared" si="124"/>
        <v>5000</v>
      </c>
    </row>
    <row r="254" spans="1:9" ht="25.5" customHeight="1" x14ac:dyDescent="0.25">
      <c r="A254" s="101"/>
      <c r="B254" s="69">
        <v>42</v>
      </c>
      <c r="C254" s="104"/>
      <c r="D254" s="23" t="s">
        <v>33</v>
      </c>
      <c r="E254" s="128">
        <f t="shared" si="124"/>
        <v>1000</v>
      </c>
      <c r="F254" s="224">
        <f t="shared" si="124"/>
        <v>2769</v>
      </c>
      <c r="G254" s="128">
        <f t="shared" si="124"/>
        <v>3769</v>
      </c>
      <c r="H254" s="44">
        <v>5000</v>
      </c>
      <c r="I254" s="90">
        <v>5000</v>
      </c>
    </row>
    <row r="255" spans="1:9" s="147" customFormat="1" ht="20.100000000000001" hidden="1" customHeight="1" x14ac:dyDescent="0.25">
      <c r="A255" s="205"/>
      <c r="B255" s="69">
        <v>422</v>
      </c>
      <c r="C255" s="108"/>
      <c r="D255" s="148" t="s">
        <v>105</v>
      </c>
      <c r="E255" s="128">
        <f t="shared" ref="E255:F255" si="125">E256+E257+E258</f>
        <v>1000</v>
      </c>
      <c r="F255" s="224">
        <f t="shared" si="125"/>
        <v>2769</v>
      </c>
      <c r="G255" s="128">
        <f>G256+G257+G258</f>
        <v>3769</v>
      </c>
      <c r="H255" s="44">
        <f>H256+H258</f>
        <v>0</v>
      </c>
      <c r="I255" s="52">
        <v>0</v>
      </c>
    </row>
    <row r="256" spans="1:9" ht="20.100000000000001" hidden="1" customHeight="1" x14ac:dyDescent="0.25">
      <c r="A256" s="106"/>
      <c r="B256" s="107">
        <v>4221</v>
      </c>
      <c r="C256" s="108"/>
      <c r="D256" s="109" t="s">
        <v>106</v>
      </c>
      <c r="E256" s="129">
        <v>0</v>
      </c>
      <c r="F256" s="226">
        <f t="shared" ref="F256:F258" si="126">G256-E256</f>
        <v>3769</v>
      </c>
      <c r="G256" s="229">
        <v>3769</v>
      </c>
      <c r="H256" s="110">
        <v>0</v>
      </c>
      <c r="I256" s="51">
        <v>0</v>
      </c>
    </row>
    <row r="257" spans="1:9" ht="20.100000000000001" hidden="1" customHeight="1" x14ac:dyDescent="0.25">
      <c r="A257" s="106"/>
      <c r="B257" s="107">
        <v>4223</v>
      </c>
      <c r="C257" s="108"/>
      <c r="D257" s="109" t="s">
        <v>173</v>
      </c>
      <c r="E257" s="129">
        <v>0</v>
      </c>
      <c r="F257" s="225">
        <f t="shared" si="126"/>
        <v>0</v>
      </c>
      <c r="G257" s="229">
        <v>0</v>
      </c>
      <c r="H257" s="110">
        <v>0</v>
      </c>
      <c r="I257" s="51">
        <v>0</v>
      </c>
    </row>
    <row r="258" spans="1:9" ht="25.5" hidden="1" customHeight="1" x14ac:dyDescent="0.25">
      <c r="A258" s="106"/>
      <c r="B258" s="107">
        <v>4227</v>
      </c>
      <c r="C258" s="108"/>
      <c r="D258" s="109" t="s">
        <v>107</v>
      </c>
      <c r="E258" s="129">
        <v>1000</v>
      </c>
      <c r="F258" s="226">
        <f t="shared" si="126"/>
        <v>-1000</v>
      </c>
      <c r="G258" s="229">
        <v>0</v>
      </c>
      <c r="H258" s="110">
        <v>0</v>
      </c>
      <c r="I258" s="51">
        <v>0</v>
      </c>
    </row>
    <row r="259" spans="1:9" s="117" customFormat="1" ht="25.5" customHeight="1" x14ac:dyDescent="0.25">
      <c r="A259" s="170" t="s">
        <v>203</v>
      </c>
      <c r="B259" s="171"/>
      <c r="C259" s="172"/>
      <c r="D259" s="173" t="s">
        <v>27</v>
      </c>
      <c r="E259" s="178">
        <f t="shared" ref="E259:H261" si="127">E260</f>
        <v>1815</v>
      </c>
      <c r="F259" s="178">
        <f t="shared" si="127"/>
        <v>0</v>
      </c>
      <c r="G259" s="178">
        <f t="shared" si="127"/>
        <v>1815</v>
      </c>
      <c r="H259" s="179">
        <f t="shared" si="127"/>
        <v>0</v>
      </c>
      <c r="I259" s="179">
        <f t="shared" si="117"/>
        <v>-1815</v>
      </c>
    </row>
    <row r="260" spans="1:9" ht="25.5" customHeight="1" x14ac:dyDescent="0.25">
      <c r="A260" s="101"/>
      <c r="B260" s="81">
        <v>4</v>
      </c>
      <c r="C260" s="104"/>
      <c r="D260" s="23" t="s">
        <v>15</v>
      </c>
      <c r="E260" s="128">
        <f t="shared" si="127"/>
        <v>1815</v>
      </c>
      <c r="F260" s="224">
        <f t="shared" si="127"/>
        <v>0</v>
      </c>
      <c r="G260" s="128">
        <f t="shared" si="127"/>
        <v>1815</v>
      </c>
      <c r="H260" s="44">
        <f t="shared" si="127"/>
        <v>0</v>
      </c>
      <c r="I260" s="90">
        <f t="shared" si="117"/>
        <v>-1815</v>
      </c>
    </row>
    <row r="261" spans="1:9" s="147" customFormat="1" ht="25.5" customHeight="1" x14ac:dyDescent="0.25">
      <c r="A261" s="101"/>
      <c r="B261" s="69">
        <v>42</v>
      </c>
      <c r="C261" s="104"/>
      <c r="D261" s="23" t="s">
        <v>33</v>
      </c>
      <c r="E261" s="128">
        <f t="shared" si="127"/>
        <v>1815</v>
      </c>
      <c r="F261" s="224">
        <f t="shared" si="127"/>
        <v>0</v>
      </c>
      <c r="G261" s="128">
        <f t="shared" si="127"/>
        <v>1815</v>
      </c>
      <c r="H261" s="44">
        <f t="shared" si="127"/>
        <v>0</v>
      </c>
      <c r="I261" s="52">
        <f t="shared" si="117"/>
        <v>-1815</v>
      </c>
    </row>
    <row r="262" spans="1:9" ht="25.5" hidden="1" customHeight="1" x14ac:dyDescent="0.25">
      <c r="A262" s="205"/>
      <c r="B262" s="69">
        <v>422</v>
      </c>
      <c r="C262" s="108"/>
      <c r="D262" s="148" t="s">
        <v>105</v>
      </c>
      <c r="E262" s="128">
        <f>E263</f>
        <v>1815</v>
      </c>
      <c r="F262" s="224">
        <f t="shared" ref="F262" si="128">F263+F264+F265</f>
        <v>0</v>
      </c>
      <c r="G262" s="128">
        <f>G263</f>
        <v>1815</v>
      </c>
      <c r="H262" s="11">
        <v>0</v>
      </c>
      <c r="I262" s="51">
        <f t="shared" si="117"/>
        <v>-1815</v>
      </c>
    </row>
    <row r="263" spans="1:9" ht="25.5" hidden="1" customHeight="1" x14ac:dyDescent="0.25">
      <c r="A263" s="106"/>
      <c r="B263" s="107">
        <v>4221</v>
      </c>
      <c r="C263" s="108"/>
      <c r="D263" s="109" t="s">
        <v>106</v>
      </c>
      <c r="E263" s="129">
        <v>1815</v>
      </c>
      <c r="F263" s="225">
        <f t="shared" ref="F263" si="129">G263-E263</f>
        <v>0</v>
      </c>
      <c r="G263" s="229">
        <v>1815</v>
      </c>
      <c r="H263" s="11"/>
      <c r="I263" s="51"/>
    </row>
    <row r="264" spans="1:9" ht="25.5" customHeight="1" x14ac:dyDescent="0.25">
      <c r="A264" s="97" t="s">
        <v>125</v>
      </c>
      <c r="B264" s="98"/>
      <c r="C264" s="99" t="s">
        <v>237</v>
      </c>
      <c r="D264" s="105" t="s">
        <v>49</v>
      </c>
      <c r="E264" s="145">
        <f t="shared" ref="E264:G265" si="130">E265</f>
        <v>100</v>
      </c>
      <c r="F264" s="228">
        <f t="shared" si="130"/>
        <v>0</v>
      </c>
      <c r="G264" s="145">
        <f t="shared" si="130"/>
        <v>100</v>
      </c>
      <c r="H264" s="59">
        <f>H265</f>
        <v>100</v>
      </c>
      <c r="I264" s="59">
        <f>I265</f>
        <v>100</v>
      </c>
    </row>
    <row r="265" spans="1:9" ht="25.5" customHeight="1" x14ac:dyDescent="0.25">
      <c r="A265" s="101"/>
      <c r="B265" s="81">
        <v>4</v>
      </c>
      <c r="C265" s="104"/>
      <c r="D265" s="23" t="s">
        <v>15</v>
      </c>
      <c r="E265" s="128">
        <f t="shared" si="130"/>
        <v>100</v>
      </c>
      <c r="F265" s="224">
        <f t="shared" si="130"/>
        <v>0</v>
      </c>
      <c r="G265" s="128">
        <f t="shared" si="130"/>
        <v>100</v>
      </c>
      <c r="H265" s="44">
        <f t="shared" ref="H265:I265" si="131">H266</f>
        <v>100</v>
      </c>
      <c r="I265" s="44">
        <f t="shared" si="131"/>
        <v>100</v>
      </c>
    </row>
    <row r="266" spans="1:9" ht="25.5" customHeight="1" x14ac:dyDescent="0.25">
      <c r="A266" s="17"/>
      <c r="B266" s="13">
        <v>42</v>
      </c>
      <c r="C266" s="13"/>
      <c r="D266" s="23" t="s">
        <v>33</v>
      </c>
      <c r="E266" s="128">
        <f t="shared" ref="E266:G266" si="132">E267+E269</f>
        <v>100</v>
      </c>
      <c r="F266" s="224">
        <f t="shared" si="132"/>
        <v>0</v>
      </c>
      <c r="G266" s="128">
        <f t="shared" si="132"/>
        <v>100</v>
      </c>
      <c r="H266" s="44">
        <v>100</v>
      </c>
      <c r="I266" s="90">
        <v>100</v>
      </c>
    </row>
    <row r="267" spans="1:9" ht="20.100000000000001" hidden="1" customHeight="1" x14ac:dyDescent="0.25">
      <c r="A267" s="17"/>
      <c r="B267" s="17">
        <v>422</v>
      </c>
      <c r="C267" s="15"/>
      <c r="D267" s="18" t="s">
        <v>105</v>
      </c>
      <c r="E267" s="130">
        <f t="shared" ref="E267:G267" si="133">E268</f>
        <v>0</v>
      </c>
      <c r="F267" s="227">
        <f t="shared" si="133"/>
        <v>0</v>
      </c>
      <c r="G267" s="130">
        <f t="shared" si="133"/>
        <v>0</v>
      </c>
      <c r="H267" s="11">
        <f>H268</f>
        <v>0</v>
      </c>
      <c r="I267" s="51">
        <v>0</v>
      </c>
    </row>
    <row r="268" spans="1:9" ht="25.5" hidden="1" customHeight="1" x14ac:dyDescent="0.25">
      <c r="A268" s="17"/>
      <c r="B268" s="17">
        <v>4227</v>
      </c>
      <c r="C268" s="15"/>
      <c r="D268" s="18" t="s">
        <v>107</v>
      </c>
      <c r="E268" s="129">
        <v>0</v>
      </c>
      <c r="F268" s="227">
        <v>0</v>
      </c>
      <c r="G268" s="130">
        <v>0</v>
      </c>
      <c r="H268" s="11">
        <v>0</v>
      </c>
      <c r="I268" s="51">
        <f t="shared" si="117"/>
        <v>0</v>
      </c>
    </row>
    <row r="269" spans="1:9" s="147" customFormat="1" ht="23.25" hidden="1" customHeight="1" x14ac:dyDescent="0.25">
      <c r="A269" s="13"/>
      <c r="B269" s="13">
        <v>424</v>
      </c>
      <c r="C269" s="45"/>
      <c r="D269" s="111" t="s">
        <v>108</v>
      </c>
      <c r="E269" s="128">
        <f t="shared" ref="E269:G269" si="134">E270</f>
        <v>100</v>
      </c>
      <c r="F269" s="224">
        <f t="shared" si="134"/>
        <v>0</v>
      </c>
      <c r="G269" s="128">
        <f t="shared" si="134"/>
        <v>100</v>
      </c>
      <c r="H269" s="44">
        <f>H270</f>
        <v>0</v>
      </c>
      <c r="I269" s="52">
        <v>0</v>
      </c>
    </row>
    <row r="270" spans="1:9" ht="20.100000000000001" hidden="1" customHeight="1" x14ac:dyDescent="0.25">
      <c r="A270" s="17"/>
      <c r="B270" s="17">
        <v>4241</v>
      </c>
      <c r="C270" s="15"/>
      <c r="D270" s="18" t="s">
        <v>109</v>
      </c>
      <c r="E270" s="129">
        <v>100</v>
      </c>
      <c r="F270" s="226">
        <f>G270-E270</f>
        <v>0</v>
      </c>
      <c r="G270" s="130">
        <v>100</v>
      </c>
      <c r="H270" s="11">
        <v>0</v>
      </c>
      <c r="I270" s="51">
        <v>0</v>
      </c>
    </row>
    <row r="271" spans="1:9" s="117" customFormat="1" ht="25.5" customHeight="1" x14ac:dyDescent="0.25">
      <c r="A271" s="170" t="s">
        <v>202</v>
      </c>
      <c r="B271" s="171"/>
      <c r="C271" s="172"/>
      <c r="D271" s="173" t="s">
        <v>49</v>
      </c>
      <c r="E271" s="176">
        <f t="shared" ref="E271:H273" si="135">E272</f>
        <v>8</v>
      </c>
      <c r="F271" s="176">
        <f t="shared" si="135"/>
        <v>0</v>
      </c>
      <c r="G271" s="176">
        <f t="shared" si="135"/>
        <v>8</v>
      </c>
      <c r="H271" s="177">
        <f t="shared" si="135"/>
        <v>0</v>
      </c>
      <c r="I271" s="177">
        <f t="shared" si="117"/>
        <v>-8</v>
      </c>
    </row>
    <row r="272" spans="1:9" ht="25.5" customHeight="1" x14ac:dyDescent="0.25">
      <c r="A272" s="17"/>
      <c r="B272" s="13">
        <v>42</v>
      </c>
      <c r="C272" s="13"/>
      <c r="D272" s="23" t="s">
        <v>33</v>
      </c>
      <c r="E272" s="128">
        <f t="shared" si="135"/>
        <v>8</v>
      </c>
      <c r="F272" s="224">
        <f t="shared" si="135"/>
        <v>0</v>
      </c>
      <c r="G272" s="128">
        <f t="shared" si="135"/>
        <v>8</v>
      </c>
      <c r="H272" s="44">
        <f>H273</f>
        <v>0</v>
      </c>
      <c r="I272" s="52">
        <f t="shared" si="117"/>
        <v>-8</v>
      </c>
    </row>
    <row r="273" spans="1:9" s="147" customFormat="1" ht="17.25" hidden="1" customHeight="1" x14ac:dyDescent="0.25">
      <c r="A273" s="13"/>
      <c r="B273" s="13">
        <v>422</v>
      </c>
      <c r="C273" s="45"/>
      <c r="D273" s="111" t="s">
        <v>105</v>
      </c>
      <c r="E273" s="128">
        <f t="shared" si="135"/>
        <v>8</v>
      </c>
      <c r="F273" s="224">
        <f t="shared" si="135"/>
        <v>0</v>
      </c>
      <c r="G273" s="128">
        <f t="shared" si="135"/>
        <v>8</v>
      </c>
      <c r="H273" s="44">
        <f>H274</f>
        <v>0</v>
      </c>
      <c r="I273" s="52">
        <f t="shared" si="117"/>
        <v>-8</v>
      </c>
    </row>
    <row r="274" spans="1:9" ht="25.5" hidden="1" customHeight="1" x14ac:dyDescent="0.25">
      <c r="A274" s="17"/>
      <c r="B274" s="17">
        <v>4241</v>
      </c>
      <c r="C274" s="15"/>
      <c r="D274" s="18" t="s">
        <v>109</v>
      </c>
      <c r="E274" s="129">
        <v>8</v>
      </c>
      <c r="F274" s="226">
        <f>G274-E274</f>
        <v>0</v>
      </c>
      <c r="G274" s="130">
        <v>8</v>
      </c>
      <c r="H274" s="11">
        <v>0</v>
      </c>
      <c r="I274" s="51">
        <f t="shared" si="117"/>
        <v>-8</v>
      </c>
    </row>
    <row r="275" spans="1:9" ht="25.5" customHeight="1" x14ac:dyDescent="0.25">
      <c r="A275" s="97" t="s">
        <v>125</v>
      </c>
      <c r="B275" s="98"/>
      <c r="C275" s="99" t="s">
        <v>238</v>
      </c>
      <c r="D275" s="105" t="s">
        <v>51</v>
      </c>
      <c r="E275" s="145">
        <f t="shared" ref="E275:H280" si="136">E276</f>
        <v>348500</v>
      </c>
      <c r="F275" s="228">
        <f t="shared" si="136"/>
        <v>0</v>
      </c>
      <c r="G275" s="145">
        <f t="shared" si="136"/>
        <v>348500</v>
      </c>
      <c r="H275" s="59">
        <f t="shared" si="136"/>
        <v>6000</v>
      </c>
      <c r="I275" s="100">
        <v>6000</v>
      </c>
    </row>
    <row r="276" spans="1:9" ht="25.5" customHeight="1" x14ac:dyDescent="0.25">
      <c r="A276" s="101"/>
      <c r="B276" s="81">
        <v>4</v>
      </c>
      <c r="C276" s="104"/>
      <c r="D276" s="23" t="s">
        <v>15</v>
      </c>
      <c r="E276" s="128">
        <f t="shared" ref="E276:G276" si="137">E277+E282</f>
        <v>348500</v>
      </c>
      <c r="F276" s="224">
        <f t="shared" si="137"/>
        <v>0</v>
      </c>
      <c r="G276" s="128">
        <f t="shared" si="137"/>
        <v>348500</v>
      </c>
      <c r="H276" s="44">
        <f>H277+H282</f>
        <v>6000</v>
      </c>
      <c r="I276" s="90">
        <v>6000</v>
      </c>
    </row>
    <row r="277" spans="1:9" ht="25.5" customHeight="1" x14ac:dyDescent="0.25">
      <c r="A277" s="17"/>
      <c r="B277" s="13">
        <v>42</v>
      </c>
      <c r="C277" s="13"/>
      <c r="D277" s="23" t="s">
        <v>33</v>
      </c>
      <c r="E277" s="128">
        <f>E278+E280</f>
        <v>3500</v>
      </c>
      <c r="F277" s="224">
        <f>F278+F280</f>
        <v>0</v>
      </c>
      <c r="G277" s="128">
        <f>G278+G280</f>
        <v>3500</v>
      </c>
      <c r="H277" s="44">
        <v>6000</v>
      </c>
      <c r="I277" s="90">
        <v>6000</v>
      </c>
    </row>
    <row r="278" spans="1:9" ht="25.5" customHeight="1" x14ac:dyDescent="0.25">
      <c r="A278" s="205"/>
      <c r="B278" s="69">
        <v>422</v>
      </c>
      <c r="C278" s="108"/>
      <c r="D278" s="148" t="s">
        <v>105</v>
      </c>
      <c r="E278" s="128">
        <f>E279</f>
        <v>0</v>
      </c>
      <c r="F278" s="224">
        <f>F279</f>
        <v>0</v>
      </c>
      <c r="G278" s="128">
        <f>G279</f>
        <v>0</v>
      </c>
      <c r="H278" s="44"/>
      <c r="I278" s="90"/>
    </row>
    <row r="279" spans="1:9" ht="25.5" hidden="1" customHeight="1" x14ac:dyDescent="0.25">
      <c r="A279" s="106"/>
      <c r="B279" s="107">
        <v>4221</v>
      </c>
      <c r="C279" s="108"/>
      <c r="D279" s="109" t="s">
        <v>106</v>
      </c>
      <c r="E279" s="129">
        <v>0</v>
      </c>
      <c r="F279" s="226">
        <f t="shared" ref="F279" si="138">G279-E279</f>
        <v>0</v>
      </c>
      <c r="G279" s="229">
        <v>0</v>
      </c>
      <c r="H279" s="44"/>
      <c r="I279" s="90"/>
    </row>
    <row r="280" spans="1:9" s="147" customFormat="1" ht="25.5" customHeight="1" x14ac:dyDescent="0.25">
      <c r="A280" s="13"/>
      <c r="B280" s="13">
        <v>424</v>
      </c>
      <c r="C280" s="45"/>
      <c r="D280" s="111" t="s">
        <v>108</v>
      </c>
      <c r="E280" s="146">
        <f t="shared" si="136"/>
        <v>3500</v>
      </c>
      <c r="F280" s="230">
        <f t="shared" si="136"/>
        <v>0</v>
      </c>
      <c r="G280" s="146">
        <f t="shared" si="136"/>
        <v>3500</v>
      </c>
      <c r="H280" s="123">
        <f>H281</f>
        <v>0</v>
      </c>
      <c r="I280" s="124">
        <v>0</v>
      </c>
    </row>
    <row r="281" spans="1:9" ht="20.100000000000001" hidden="1" customHeight="1" x14ac:dyDescent="0.25">
      <c r="A281" s="17"/>
      <c r="B281" s="17">
        <v>4241</v>
      </c>
      <c r="C281" s="15"/>
      <c r="D281" s="18" t="s">
        <v>109</v>
      </c>
      <c r="E281" s="132">
        <v>3500</v>
      </c>
      <c r="F281" s="226">
        <f>G281-E281</f>
        <v>0</v>
      </c>
      <c r="G281" s="231">
        <v>3500</v>
      </c>
      <c r="H281" s="123">
        <v>0</v>
      </c>
      <c r="I281" s="124">
        <v>0</v>
      </c>
    </row>
    <row r="282" spans="1:9" ht="25.5" customHeight="1" x14ac:dyDescent="0.25">
      <c r="A282" s="17"/>
      <c r="B282" s="13">
        <v>45</v>
      </c>
      <c r="C282" s="45"/>
      <c r="D282" s="111" t="s">
        <v>55</v>
      </c>
      <c r="E282" s="128">
        <f t="shared" ref="E282:G282" si="139">E283</f>
        <v>345000</v>
      </c>
      <c r="F282" s="224">
        <f t="shared" si="139"/>
        <v>0</v>
      </c>
      <c r="G282" s="128">
        <f t="shared" si="139"/>
        <v>345000</v>
      </c>
      <c r="H282" s="44">
        <f>H283</f>
        <v>0</v>
      </c>
      <c r="I282" s="52">
        <f t="shared" si="117"/>
        <v>-345000</v>
      </c>
    </row>
    <row r="283" spans="1:9" s="147" customFormat="1" ht="25.5" customHeight="1" x14ac:dyDescent="0.25">
      <c r="A283" s="13"/>
      <c r="B283" s="13">
        <v>451</v>
      </c>
      <c r="C283" s="45"/>
      <c r="D283" s="148" t="s">
        <v>110</v>
      </c>
      <c r="E283" s="128">
        <f>E284</f>
        <v>345000</v>
      </c>
      <c r="F283" s="224">
        <f>F284</f>
        <v>0</v>
      </c>
      <c r="G283" s="128">
        <f>G284</f>
        <v>345000</v>
      </c>
      <c r="H283" s="44">
        <f>H284</f>
        <v>0</v>
      </c>
      <c r="I283" s="52">
        <f t="shared" si="117"/>
        <v>-345000</v>
      </c>
    </row>
    <row r="284" spans="1:9" ht="25.5" hidden="1" customHeight="1" x14ac:dyDescent="0.25">
      <c r="A284" s="17"/>
      <c r="B284" s="17">
        <v>4511</v>
      </c>
      <c r="C284" s="15"/>
      <c r="D284" s="41" t="s">
        <v>110</v>
      </c>
      <c r="E284" s="129">
        <v>345000</v>
      </c>
      <c r="F284" s="226">
        <f>G284-E284</f>
        <v>0</v>
      </c>
      <c r="G284" s="130">
        <v>345000</v>
      </c>
      <c r="H284" s="11">
        <v>0</v>
      </c>
      <c r="I284" s="51">
        <f t="shared" si="117"/>
        <v>-345000</v>
      </c>
    </row>
    <row r="285" spans="1:9" ht="25.5" hidden="1" customHeight="1" x14ac:dyDescent="0.25">
      <c r="A285" s="182"/>
      <c r="B285" s="183"/>
      <c r="C285" s="63"/>
      <c r="D285" s="41"/>
      <c r="E285" s="129"/>
      <c r="F285" s="227"/>
      <c r="G285" s="130"/>
      <c r="H285" s="11"/>
      <c r="I285" s="51"/>
    </row>
    <row r="286" spans="1:9" ht="25.5" hidden="1" customHeight="1" x14ac:dyDescent="0.25">
      <c r="A286" s="170" t="s">
        <v>201</v>
      </c>
      <c r="B286" s="171"/>
      <c r="C286" s="172"/>
      <c r="D286" s="173" t="s">
        <v>51</v>
      </c>
      <c r="E286" s="174">
        <f t="shared" ref="E286:H286" si="140">E287</f>
        <v>0</v>
      </c>
      <c r="F286" s="174">
        <f t="shared" si="140"/>
        <v>0</v>
      </c>
      <c r="G286" s="174">
        <f t="shared" si="140"/>
        <v>0</v>
      </c>
      <c r="H286" s="175">
        <f t="shared" si="140"/>
        <v>0</v>
      </c>
      <c r="I286" s="175">
        <f t="shared" si="117"/>
        <v>0</v>
      </c>
    </row>
    <row r="287" spans="1:9" ht="25.5" hidden="1" customHeight="1" x14ac:dyDescent="0.25">
      <c r="A287" s="101"/>
      <c r="B287" s="81">
        <v>4</v>
      </c>
      <c r="C287" s="104"/>
      <c r="D287" s="23" t="s">
        <v>15</v>
      </c>
      <c r="E287" s="128">
        <f>E288</f>
        <v>0</v>
      </c>
      <c r="F287" s="224">
        <f t="shared" ref="F287:G287" si="141">F288+F291</f>
        <v>0</v>
      </c>
      <c r="G287" s="128">
        <f t="shared" si="141"/>
        <v>0</v>
      </c>
      <c r="H287" s="44">
        <f>H288+H291</f>
        <v>0</v>
      </c>
      <c r="I287" s="90"/>
    </row>
    <row r="288" spans="1:9" ht="25.5" hidden="1" customHeight="1" x14ac:dyDescent="0.25">
      <c r="A288" s="17"/>
      <c r="B288" s="13">
        <v>45</v>
      </c>
      <c r="C288" s="45"/>
      <c r="D288" s="111" t="s">
        <v>55</v>
      </c>
      <c r="E288" s="128">
        <f t="shared" ref="E288:G288" si="142">E289</f>
        <v>0</v>
      </c>
      <c r="F288" s="224">
        <f t="shared" si="142"/>
        <v>0</v>
      </c>
      <c r="G288" s="128">
        <f t="shared" si="142"/>
        <v>0</v>
      </c>
      <c r="H288" s="44">
        <f>H289</f>
        <v>0</v>
      </c>
      <c r="I288" s="52">
        <f t="shared" ref="I288:I290" si="143">H288-G288</f>
        <v>0</v>
      </c>
    </row>
    <row r="289" spans="1:9" s="147" customFormat="1" ht="25.5" hidden="1" customHeight="1" x14ac:dyDescent="0.25">
      <c r="A289" s="13"/>
      <c r="B289" s="13">
        <v>451</v>
      </c>
      <c r="C289" s="45"/>
      <c r="D289" s="148" t="s">
        <v>110</v>
      </c>
      <c r="E289" s="128">
        <f>E290</f>
        <v>0</v>
      </c>
      <c r="F289" s="224">
        <f>F290</f>
        <v>0</v>
      </c>
      <c r="G289" s="128">
        <f>G290</f>
        <v>0</v>
      </c>
      <c r="H289" s="44">
        <f>H290</f>
        <v>0</v>
      </c>
      <c r="I289" s="52">
        <f t="shared" si="143"/>
        <v>0</v>
      </c>
    </row>
    <row r="290" spans="1:9" ht="25.5" hidden="1" customHeight="1" x14ac:dyDescent="0.25">
      <c r="A290" s="17"/>
      <c r="B290" s="17">
        <v>4511</v>
      </c>
      <c r="C290" s="15"/>
      <c r="D290" s="41" t="s">
        <v>110</v>
      </c>
      <c r="E290" s="129">
        <v>0</v>
      </c>
      <c r="F290" s="226">
        <f>G290-E290</f>
        <v>0</v>
      </c>
      <c r="G290" s="130">
        <v>0</v>
      </c>
      <c r="H290" s="11">
        <v>0</v>
      </c>
      <c r="I290" s="51">
        <f t="shared" si="143"/>
        <v>0</v>
      </c>
    </row>
    <row r="291" spans="1:9" ht="25.5" hidden="1" customHeight="1" x14ac:dyDescent="0.25">
      <c r="A291" s="97" t="s">
        <v>125</v>
      </c>
      <c r="B291" s="98"/>
      <c r="C291" s="99" t="s">
        <v>239</v>
      </c>
      <c r="D291" s="105" t="s">
        <v>50</v>
      </c>
      <c r="E291" s="145">
        <f t="shared" ref="E291:H294" si="144">E292</f>
        <v>0</v>
      </c>
      <c r="F291" s="228">
        <f t="shared" si="144"/>
        <v>0</v>
      </c>
      <c r="G291" s="145">
        <f t="shared" si="144"/>
        <v>0</v>
      </c>
      <c r="H291" s="59">
        <f t="shared" si="144"/>
        <v>0</v>
      </c>
      <c r="I291" s="100">
        <f t="shared" ref="I291:I295" si="145">H291-G291</f>
        <v>0</v>
      </c>
    </row>
    <row r="292" spans="1:9" ht="25.5" hidden="1" customHeight="1" x14ac:dyDescent="0.25">
      <c r="A292" s="101"/>
      <c r="B292" s="81">
        <v>4</v>
      </c>
      <c r="C292" s="104"/>
      <c r="D292" s="23" t="s">
        <v>15</v>
      </c>
      <c r="E292" s="128">
        <f>E293+E301</f>
        <v>0</v>
      </c>
      <c r="F292" s="224">
        <f>F293+F301</f>
        <v>0</v>
      </c>
      <c r="G292" s="128">
        <f>G293+G301</f>
        <v>0</v>
      </c>
      <c r="H292" s="44">
        <f>H293+H296</f>
        <v>0</v>
      </c>
      <c r="I292" s="90">
        <f t="shared" si="145"/>
        <v>0</v>
      </c>
    </row>
    <row r="293" spans="1:9" ht="25.5" hidden="1" customHeight="1" x14ac:dyDescent="0.25">
      <c r="A293" s="17"/>
      <c r="B293" s="13">
        <v>42</v>
      </c>
      <c r="C293" s="13"/>
      <c r="D293" s="23" t="s">
        <v>33</v>
      </c>
      <c r="E293" s="128">
        <f t="shared" si="144"/>
        <v>0</v>
      </c>
      <c r="F293" s="224">
        <f t="shared" si="144"/>
        <v>0</v>
      </c>
      <c r="G293" s="128">
        <f t="shared" si="144"/>
        <v>0</v>
      </c>
      <c r="H293" s="44">
        <f t="shared" si="144"/>
        <v>0</v>
      </c>
      <c r="I293" s="90">
        <f t="shared" si="145"/>
        <v>0</v>
      </c>
    </row>
    <row r="294" spans="1:9" s="147" customFormat="1" ht="25.5" hidden="1" customHeight="1" x14ac:dyDescent="0.25">
      <c r="A294" s="13"/>
      <c r="B294" s="13">
        <v>424</v>
      </c>
      <c r="C294" s="45"/>
      <c r="D294" s="111" t="s">
        <v>108</v>
      </c>
      <c r="E294" s="146">
        <f t="shared" si="144"/>
        <v>0</v>
      </c>
      <c r="F294" s="230">
        <f t="shared" si="144"/>
        <v>0</v>
      </c>
      <c r="G294" s="146">
        <f t="shared" si="144"/>
        <v>0</v>
      </c>
      <c r="H294" s="123">
        <f>H295</f>
        <v>0</v>
      </c>
      <c r="I294" s="124">
        <f t="shared" si="145"/>
        <v>0</v>
      </c>
    </row>
    <row r="295" spans="1:9" ht="25.5" hidden="1" customHeight="1" x14ac:dyDescent="0.25">
      <c r="A295" s="17"/>
      <c r="B295" s="17">
        <v>4241</v>
      </c>
      <c r="C295" s="15"/>
      <c r="D295" s="18" t="s">
        <v>109</v>
      </c>
      <c r="E295" s="132">
        <v>0</v>
      </c>
      <c r="F295" s="226">
        <f>G295-E295</f>
        <v>0</v>
      </c>
      <c r="G295" s="231">
        <v>0</v>
      </c>
      <c r="H295" s="123">
        <v>0</v>
      </c>
      <c r="I295" s="124">
        <f t="shared" si="145"/>
        <v>0</v>
      </c>
    </row>
    <row r="296" spans="1:9" ht="25.5" x14ac:dyDescent="0.25">
      <c r="A296" s="97" t="s">
        <v>125</v>
      </c>
      <c r="B296" s="98"/>
      <c r="C296" s="99" t="s">
        <v>240</v>
      </c>
      <c r="D296" s="58" t="s">
        <v>52</v>
      </c>
      <c r="E296" s="167">
        <f t="shared" ref="E296:G299" si="146">E297</f>
        <v>102</v>
      </c>
      <c r="F296" s="167">
        <f t="shared" si="146"/>
        <v>0</v>
      </c>
      <c r="G296" s="167">
        <f t="shared" si="146"/>
        <v>102</v>
      </c>
    </row>
    <row r="297" spans="1:9" ht="25.5" x14ac:dyDescent="0.25">
      <c r="A297" s="101"/>
      <c r="B297" s="81">
        <v>4</v>
      </c>
      <c r="C297" s="104"/>
      <c r="D297" s="23" t="s">
        <v>15</v>
      </c>
      <c r="E297" s="139">
        <f t="shared" si="146"/>
        <v>102</v>
      </c>
      <c r="F297" s="139">
        <f t="shared" si="146"/>
        <v>0</v>
      </c>
      <c r="G297" s="139">
        <f t="shared" si="146"/>
        <v>102</v>
      </c>
    </row>
    <row r="298" spans="1:9" ht="25.5" x14ac:dyDescent="0.25">
      <c r="A298" s="101"/>
      <c r="B298" s="69">
        <v>42</v>
      </c>
      <c r="C298" s="104"/>
      <c r="D298" s="23" t="s">
        <v>33</v>
      </c>
      <c r="E298" s="139">
        <f t="shared" si="146"/>
        <v>102</v>
      </c>
      <c r="F298" s="139">
        <f t="shared" si="146"/>
        <v>0</v>
      </c>
      <c r="G298" s="139">
        <f t="shared" si="146"/>
        <v>102</v>
      </c>
    </row>
    <row r="299" spans="1:9" hidden="1" x14ac:dyDescent="0.25">
      <c r="A299" s="205"/>
      <c r="B299" s="69">
        <v>422</v>
      </c>
      <c r="C299" s="108"/>
      <c r="D299" s="148" t="s">
        <v>105</v>
      </c>
      <c r="E299" s="139">
        <f t="shared" si="146"/>
        <v>102</v>
      </c>
      <c r="F299" s="139">
        <f t="shared" si="146"/>
        <v>0</v>
      </c>
      <c r="G299" s="139">
        <f t="shared" si="146"/>
        <v>102</v>
      </c>
    </row>
    <row r="300" spans="1:9" ht="25.5" hidden="1" x14ac:dyDescent="0.25">
      <c r="A300" s="106"/>
      <c r="B300" s="107">
        <v>4227</v>
      </c>
      <c r="C300" s="108"/>
      <c r="D300" s="109" t="s">
        <v>107</v>
      </c>
      <c r="E300" s="141">
        <v>102</v>
      </c>
      <c r="F300" s="226">
        <f>G300-E300</f>
        <v>0</v>
      </c>
      <c r="G300" s="141">
        <v>102</v>
      </c>
    </row>
    <row r="302" spans="1:9" x14ac:dyDescent="0.25">
      <c r="A302" t="s">
        <v>256</v>
      </c>
      <c r="E302" t="s">
        <v>253</v>
      </c>
      <c r="G302" t="s">
        <v>243</v>
      </c>
    </row>
    <row r="303" spans="1:9" x14ac:dyDescent="0.25">
      <c r="A303" t="s">
        <v>257</v>
      </c>
      <c r="E303" t="s">
        <v>252</v>
      </c>
      <c r="G303" t="s">
        <v>244</v>
      </c>
    </row>
    <row r="304" spans="1:9" x14ac:dyDescent="0.25">
      <c r="A304" t="s">
        <v>255</v>
      </c>
    </row>
  </sheetData>
  <mergeCells count="9">
    <mergeCell ref="A56:C56"/>
    <mergeCell ref="A57:C57"/>
    <mergeCell ref="A229:C229"/>
    <mergeCell ref="A230:C230"/>
    <mergeCell ref="A1:I1"/>
    <mergeCell ref="A3:C3"/>
    <mergeCell ref="A18:C18"/>
    <mergeCell ref="A19:C19"/>
    <mergeCell ref="A20:C20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Biserka Konig</cp:lastModifiedBy>
  <cp:lastPrinted>2025-12-29T16:29:01Z</cp:lastPrinted>
  <dcterms:created xsi:type="dcterms:W3CDTF">2022-08-12T12:51:27Z</dcterms:created>
  <dcterms:modified xsi:type="dcterms:W3CDTF">2026-01-19T09:51:40Z</dcterms:modified>
</cp:coreProperties>
</file>