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85c1b8b0c6d68e3e/Radna površina/PLAN 2024/2.rebalans Financijskog plana-svibanj 2024/"/>
    </mc:Choice>
  </mc:AlternateContent>
  <xr:revisionPtr revIDLastSave="1024" documentId="13_ncr:1_{714A42A7-C032-4CB1-8D21-4B56E447D3EB}" xr6:coauthVersionLast="47" xr6:coauthVersionMax="47" xr10:uidLastSave="{C2E11FDA-3DAD-46F0-AFFE-42BD22C5BF2A}"/>
  <bookViews>
    <workbookView xWindow="-120" yWindow="-120" windowWidth="29040" windowHeight="15720" xr2:uid="{00000000-000D-0000-FFFF-FFFF00000000}"/>
  </bookViews>
  <sheets>
    <sheet name="SAŽETAK" sheetId="1" r:id="rId1"/>
    <sheet name=" Račun prihoda i rashoda" sheetId="3" r:id="rId2"/>
    <sheet name="Prihodi i rashodi po izvorima" sheetId="12" r:id="rId3"/>
    <sheet name="Rashodi prema funkcijskoj kl" sheetId="5" r:id="rId4"/>
    <sheet name="Račun financiranja" sheetId="6" r:id="rId5"/>
    <sheet name="Račun financiranja po izvorima" sheetId="13" r:id="rId6"/>
    <sheet name="Posebni dio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4" l="1"/>
  <c r="H61" i="14"/>
  <c r="H206" i="14"/>
  <c r="I204" i="14"/>
  <c r="G204" i="14"/>
  <c r="I58" i="14"/>
  <c r="G215" i="14"/>
  <c r="I215" i="14"/>
  <c r="I214" i="14" s="1"/>
  <c r="I213" i="14" s="1"/>
  <c r="I212" i="14" s="1"/>
  <c r="H218" i="14"/>
  <c r="H217" i="14"/>
  <c r="H140" i="3"/>
  <c r="H147" i="3"/>
  <c r="H149" i="3"/>
  <c r="H148" i="3" s="1"/>
  <c r="H146" i="3"/>
  <c r="H145" i="3"/>
  <c r="H144" i="3"/>
  <c r="H143" i="3"/>
  <c r="H141" i="3"/>
  <c r="H139" i="3"/>
  <c r="H138" i="3"/>
  <c r="H137" i="3"/>
  <c r="H136" i="3" s="1"/>
  <c r="H135" i="3"/>
  <c r="H127" i="3" s="1"/>
  <c r="H134" i="3"/>
  <c r="H133" i="3"/>
  <c r="H132" i="3"/>
  <c r="H131" i="3"/>
  <c r="H130" i="3"/>
  <c r="H129" i="3"/>
  <c r="H128" i="3"/>
  <c r="H123" i="3"/>
  <c r="H122" i="3" s="1"/>
  <c r="H113" i="3"/>
  <c r="H125" i="3"/>
  <c r="H124" i="3" s="1"/>
  <c r="H121" i="3"/>
  <c r="H120" i="3" s="1"/>
  <c r="H119" i="3"/>
  <c r="H118" i="3"/>
  <c r="H117" i="3"/>
  <c r="H115" i="3"/>
  <c r="H114" i="3"/>
  <c r="H112" i="3"/>
  <c r="H111" i="3"/>
  <c r="H110" i="3"/>
  <c r="H109" i="3"/>
  <c r="H107" i="3"/>
  <c r="H106" i="3"/>
  <c r="H105" i="3"/>
  <c r="H104" i="3"/>
  <c r="H103" i="3"/>
  <c r="H102" i="3"/>
  <c r="H100" i="3"/>
  <c r="H99" i="3"/>
  <c r="H98" i="3"/>
  <c r="H97" i="3"/>
  <c r="H96" i="3"/>
  <c r="H95" i="3"/>
  <c r="H94" i="3"/>
  <c r="H93" i="3"/>
  <c r="H92" i="3"/>
  <c r="H90" i="3"/>
  <c r="H89" i="3"/>
  <c r="H88" i="3"/>
  <c r="H87" i="3"/>
  <c r="H86" i="3"/>
  <c r="H85" i="3"/>
  <c r="H83" i="3"/>
  <c r="H82" i="3"/>
  <c r="H81" i="3"/>
  <c r="H80" i="3"/>
  <c r="H79" i="3"/>
  <c r="H68" i="3"/>
  <c r="H67" i="3" s="1"/>
  <c r="H66" i="3"/>
  <c r="H65" i="3" s="1"/>
  <c r="H64" i="3"/>
  <c r="H63" i="3"/>
  <c r="H62" i="3"/>
  <c r="H60" i="3"/>
  <c r="H57" i="3" s="1"/>
  <c r="H59" i="3"/>
  <c r="H58" i="3"/>
  <c r="H78" i="3"/>
  <c r="H77" i="3"/>
  <c r="H76" i="3"/>
  <c r="H75" i="3"/>
  <c r="H74" i="3"/>
  <c r="H73" i="3"/>
  <c r="H72" i="3"/>
  <c r="H71" i="3"/>
  <c r="I148" i="3"/>
  <c r="I142" i="3"/>
  <c r="I126" i="3" s="1"/>
  <c r="I140" i="3"/>
  <c r="I136" i="3"/>
  <c r="I127" i="3"/>
  <c r="I124" i="3"/>
  <c r="I122" i="3"/>
  <c r="I120" i="3"/>
  <c r="I116" i="3"/>
  <c r="I113" i="3"/>
  <c r="I109" i="3"/>
  <c r="I101" i="3"/>
  <c r="I91" i="3"/>
  <c r="I84" i="3"/>
  <c r="I79" i="3"/>
  <c r="I70" i="3"/>
  <c r="I67" i="3"/>
  <c r="I65" i="3"/>
  <c r="I61" i="3"/>
  <c r="I57" i="3"/>
  <c r="I14" i="3"/>
  <c r="I12" i="3" s="1"/>
  <c r="I17" i="3"/>
  <c r="H17" i="3"/>
  <c r="H19" i="3"/>
  <c r="I21" i="3"/>
  <c r="I29" i="3"/>
  <c r="I31" i="3"/>
  <c r="H41" i="3"/>
  <c r="H42" i="3"/>
  <c r="H43" i="3"/>
  <c r="H13" i="3"/>
  <c r="H16" i="3"/>
  <c r="H15" i="3"/>
  <c r="H18" i="3"/>
  <c r="H20" i="3"/>
  <c r="H23" i="3"/>
  <c r="H21" i="3" s="1"/>
  <c r="H22" i="3"/>
  <c r="H25" i="3"/>
  <c r="H24" i="3" s="1"/>
  <c r="H28" i="3"/>
  <c r="H27" i="3"/>
  <c r="H26" i="3" s="1"/>
  <c r="H30" i="3"/>
  <c r="H29" i="3" s="1"/>
  <c r="H33" i="3"/>
  <c r="H32" i="3"/>
  <c r="H31" i="3" s="1"/>
  <c r="H36" i="3"/>
  <c r="H35" i="3"/>
  <c r="H34" i="3" s="1"/>
  <c r="H39" i="3"/>
  <c r="H38" i="3"/>
  <c r="H37" i="3" s="1"/>
  <c r="H45" i="3"/>
  <c r="H44" i="3" s="1"/>
  <c r="H49" i="3"/>
  <c r="H50" i="3"/>
  <c r="I24" i="3"/>
  <c r="I19" i="3"/>
  <c r="I37" i="3"/>
  <c r="I42" i="3"/>
  <c r="I44" i="3"/>
  <c r="E12" i="12"/>
  <c r="E14" i="12"/>
  <c r="E13" i="12"/>
  <c r="E16" i="12"/>
  <c r="E18" i="12"/>
  <c r="E20" i="12"/>
  <c r="E22" i="12"/>
  <c r="E24" i="12"/>
  <c r="E26" i="12"/>
  <c r="E47" i="12"/>
  <c r="E45" i="12"/>
  <c r="E43" i="12"/>
  <c r="E41" i="12"/>
  <c r="E39" i="12"/>
  <c r="E36" i="12"/>
  <c r="E35" i="12"/>
  <c r="E37" i="12"/>
  <c r="E16" i="5"/>
  <c r="H93" i="14"/>
  <c r="H90" i="14"/>
  <c r="H89" i="14" s="1"/>
  <c r="H88" i="14"/>
  <c r="H87" i="14"/>
  <c r="H86" i="14"/>
  <c r="H85" i="14"/>
  <c r="H83" i="14"/>
  <c r="H82" i="14"/>
  <c r="H81" i="14"/>
  <c r="H78" i="14"/>
  <c r="H76" i="14"/>
  <c r="H75" i="14" s="1"/>
  <c r="I92" i="14"/>
  <c r="I91" i="14" s="1"/>
  <c r="H71" i="14"/>
  <c r="H67" i="14"/>
  <c r="H64" i="14"/>
  <c r="H63" i="14"/>
  <c r="H62" i="14"/>
  <c r="H59" i="14"/>
  <c r="H57" i="14"/>
  <c r="H54" i="14"/>
  <c r="H53" i="14"/>
  <c r="H52" i="14"/>
  <c r="I77" i="14"/>
  <c r="I35" i="1"/>
  <c r="I34" i="1"/>
  <c r="I13" i="1"/>
  <c r="I12" i="1"/>
  <c r="I10" i="1"/>
  <c r="I9" i="1"/>
  <c r="I222" i="14"/>
  <c r="I221" i="14" s="1"/>
  <c r="I220" i="14" s="1"/>
  <c r="I219" i="14" s="1"/>
  <c r="I227" i="14"/>
  <c r="I226" i="14" s="1"/>
  <c r="I225" i="14" s="1"/>
  <c r="I232" i="14"/>
  <c r="I234" i="14"/>
  <c r="I231" i="14" s="1"/>
  <c r="I238" i="14"/>
  <c r="I237" i="14" s="1"/>
  <c r="I243" i="14"/>
  <c r="I242" i="14" s="1"/>
  <c r="I246" i="14"/>
  <c r="I245" i="14" s="1"/>
  <c r="I256" i="14"/>
  <c r="I255" i="14" s="1"/>
  <c r="I254" i="14" s="1"/>
  <c r="I253" i="14" s="1"/>
  <c r="H252" i="14"/>
  <c r="H251" i="14" s="1"/>
  <c r="H250" i="14" s="1"/>
  <c r="H249" i="14" s="1"/>
  <c r="H244" i="14"/>
  <c r="H243" i="14" s="1"/>
  <c r="H242" i="14" s="1"/>
  <c r="H235" i="14"/>
  <c r="H234" i="14" s="1"/>
  <c r="H224" i="14"/>
  <c r="H223" i="14"/>
  <c r="H208" i="14"/>
  <c r="H207" i="14" s="1"/>
  <c r="H205" i="14"/>
  <c r="H204" i="14" s="1"/>
  <c r="G251" i="14"/>
  <c r="G250" i="14" s="1"/>
  <c r="G249" i="14" s="1"/>
  <c r="I251" i="14"/>
  <c r="I250" i="14" s="1"/>
  <c r="I249" i="14" s="1"/>
  <c r="I196" i="14"/>
  <c r="I195" i="14" s="1"/>
  <c r="I194" i="14" s="1"/>
  <c r="I193" i="14" s="1"/>
  <c r="H197" i="14"/>
  <c r="H196" i="14" s="1"/>
  <c r="H195" i="14" s="1"/>
  <c r="H194" i="14" s="1"/>
  <c r="H193" i="14" s="1"/>
  <c r="I207" i="14"/>
  <c r="F251" i="14"/>
  <c r="F250" i="14" s="1"/>
  <c r="F249" i="14" s="1"/>
  <c r="E251" i="14"/>
  <c r="E250" i="14" s="1"/>
  <c r="E249" i="14" s="1"/>
  <c r="I190" i="14"/>
  <c r="G190" i="14"/>
  <c r="H191" i="14"/>
  <c r="H192" i="14"/>
  <c r="H189" i="14"/>
  <c r="H188" i="14" s="1"/>
  <c r="H187" i="14"/>
  <c r="H186" i="14" s="1"/>
  <c r="H182" i="14"/>
  <c r="I188" i="14"/>
  <c r="G188" i="14"/>
  <c r="I186" i="14"/>
  <c r="G186" i="14"/>
  <c r="H180" i="14"/>
  <c r="H179" i="14"/>
  <c r="H177" i="14"/>
  <c r="H176" i="14"/>
  <c r="H175" i="14"/>
  <c r="H173" i="14"/>
  <c r="H172" i="14" s="1"/>
  <c r="I172" i="14"/>
  <c r="I174" i="14"/>
  <c r="I178" i="14"/>
  <c r="G166" i="14"/>
  <c r="H168" i="14"/>
  <c r="H167" i="14"/>
  <c r="H165" i="14"/>
  <c r="I164" i="14"/>
  <c r="I166" i="14"/>
  <c r="H160" i="14"/>
  <c r="H159" i="14" s="1"/>
  <c r="H158" i="14" s="1"/>
  <c r="H157" i="14"/>
  <c r="H156" i="14" s="1"/>
  <c r="H155" i="14" s="1"/>
  <c r="H154" i="14"/>
  <c r="H153" i="14" s="1"/>
  <c r="H152" i="14" s="1"/>
  <c r="H151" i="14"/>
  <c r="H150" i="14"/>
  <c r="H149" i="14"/>
  <c r="H148" i="14"/>
  <c r="H146" i="14"/>
  <c r="H145" i="14"/>
  <c r="H144" i="14"/>
  <c r="H141" i="14"/>
  <c r="H140" i="14"/>
  <c r="H138" i="14"/>
  <c r="H137" i="14"/>
  <c r="H134" i="14"/>
  <c r="H133" i="14"/>
  <c r="H131" i="14"/>
  <c r="H130" i="14" s="1"/>
  <c r="H129" i="14"/>
  <c r="H128" i="14"/>
  <c r="H127" i="14"/>
  <c r="I159" i="14"/>
  <c r="I158" i="14" s="1"/>
  <c r="I156" i="14"/>
  <c r="I155" i="14" s="1"/>
  <c r="I153" i="14"/>
  <c r="I152" i="14" s="1"/>
  <c r="I147" i="14"/>
  <c r="I143" i="14"/>
  <c r="I136" i="14"/>
  <c r="I132" i="14"/>
  <c r="I130" i="14"/>
  <c r="I126" i="14"/>
  <c r="H113" i="14"/>
  <c r="I104" i="14"/>
  <c r="H116" i="14"/>
  <c r="H114" i="14"/>
  <c r="H121" i="14"/>
  <c r="H120" i="14" s="1"/>
  <c r="H119" i="14" s="1"/>
  <c r="H118" i="14" s="1"/>
  <c r="I75" i="14"/>
  <c r="I89" i="14"/>
  <c r="I70" i="14"/>
  <c r="I69" i="14" s="1"/>
  <c r="I66" i="14"/>
  <c r="I65" i="14" s="1"/>
  <c r="H98" i="14"/>
  <c r="H97" i="14" s="1"/>
  <c r="H96" i="14" s="1"/>
  <c r="H95" i="14" s="1"/>
  <c r="H94" i="14" s="1"/>
  <c r="I97" i="14"/>
  <c r="I96" i="14" s="1"/>
  <c r="I95" i="14" s="1"/>
  <c r="I94" i="14" s="1"/>
  <c r="I99" i="14"/>
  <c r="G97" i="14"/>
  <c r="G96" i="14" s="1"/>
  <c r="G95" i="14" s="1"/>
  <c r="G94" i="14" s="1"/>
  <c r="F97" i="14"/>
  <c r="F96" i="14" s="1"/>
  <c r="F95" i="14" s="1"/>
  <c r="F94" i="14" s="1"/>
  <c r="E97" i="14"/>
  <c r="E96" i="14" s="1"/>
  <c r="E95" i="14" s="1"/>
  <c r="E94" i="14" s="1"/>
  <c r="E104" i="14"/>
  <c r="F104" i="14"/>
  <c r="G104" i="14"/>
  <c r="H44" i="14"/>
  <c r="H43" i="14"/>
  <c r="H42" i="14" s="1"/>
  <c r="H41" i="14" s="1"/>
  <c r="H40" i="14"/>
  <c r="H37" i="14"/>
  <c r="H36" i="14"/>
  <c r="H35" i="14"/>
  <c r="H33" i="14"/>
  <c r="H32" i="14"/>
  <c r="H31" i="14"/>
  <c r="H30" i="14"/>
  <c r="H29" i="14"/>
  <c r="H28" i="14"/>
  <c r="H27" i="14"/>
  <c r="H26" i="14"/>
  <c r="H25" i="14"/>
  <c r="H23" i="14"/>
  <c r="H22" i="14"/>
  <c r="H21" i="14"/>
  <c r="H20" i="14"/>
  <c r="H19" i="14"/>
  <c r="H18" i="14"/>
  <c r="H16" i="14"/>
  <c r="H15" i="14"/>
  <c r="H13" i="14"/>
  <c r="I17" i="14"/>
  <c r="I24" i="14"/>
  <c r="I42" i="14"/>
  <c r="I34" i="3"/>
  <c r="I26" i="3"/>
  <c r="F34" i="12"/>
  <c r="H116" i="3" l="1"/>
  <c r="H61" i="3"/>
  <c r="I203" i="14"/>
  <c r="I11" i="3"/>
  <c r="H14" i="3"/>
  <c r="H12" i="3" s="1"/>
  <c r="H11" i="3" s="1"/>
  <c r="H101" i="3"/>
  <c r="I56" i="3"/>
  <c r="H142" i="3"/>
  <c r="H126" i="3" s="1"/>
  <c r="E34" i="12"/>
  <c r="H84" i="14"/>
  <c r="H91" i="3"/>
  <c r="H70" i="3"/>
  <c r="H80" i="14"/>
  <c r="H166" i="14"/>
  <c r="H222" i="14"/>
  <c r="H221" i="14" s="1"/>
  <c r="H220" i="14" s="1"/>
  <c r="H219" i="14" s="1"/>
  <c r="I241" i="14"/>
  <c r="I240" i="14" s="1"/>
  <c r="H203" i="14"/>
  <c r="H190" i="14"/>
  <c r="H185" i="14" s="1"/>
  <c r="H184" i="14" s="1"/>
  <c r="H183" i="14" s="1"/>
  <c r="H126" i="14"/>
  <c r="I185" i="14"/>
  <c r="I184" i="14" s="1"/>
  <c r="I183" i="14" s="1"/>
  <c r="H174" i="14"/>
  <c r="H178" i="14"/>
  <c r="I163" i="14"/>
  <c r="I162" i="14" s="1"/>
  <c r="I161" i="14" s="1"/>
  <c r="H136" i="14"/>
  <c r="H147" i="14"/>
  <c r="H132" i="14"/>
  <c r="I125" i="14"/>
  <c r="H143" i="14"/>
  <c r="H24" i="14"/>
  <c r="H17" i="14"/>
  <c r="I68" i="14"/>
  <c r="I230" i="14"/>
  <c r="I229" i="14" s="1"/>
  <c r="H79" i="14" l="1"/>
  <c r="H125" i="14"/>
  <c r="B34" i="12"/>
  <c r="C34" i="12"/>
  <c r="D34" i="12"/>
  <c r="G67" i="3"/>
  <c r="F67" i="3"/>
  <c r="G65" i="3"/>
  <c r="E19" i="3"/>
  <c r="E17" i="3" s="1"/>
  <c r="G19" i="3"/>
  <c r="G17" i="3" s="1"/>
  <c r="G14" i="3"/>
  <c r="G12" i="3" s="1"/>
  <c r="G11" i="3" s="1"/>
  <c r="G42" i="3"/>
  <c r="G147" i="14"/>
  <c r="F147" i="14"/>
  <c r="G132" i="14"/>
  <c r="F132" i="14"/>
  <c r="F11" i="12"/>
  <c r="E11" i="12"/>
  <c r="D11" i="12"/>
  <c r="C11" i="12"/>
  <c r="B11" i="12"/>
  <c r="I48" i="3"/>
  <c r="I47" i="3" s="1"/>
  <c r="I46" i="3" s="1"/>
  <c r="I10" i="3" s="1"/>
  <c r="H48" i="3"/>
  <c r="H47" i="3" s="1"/>
  <c r="H46" i="3" s="1"/>
  <c r="H10" i="3" s="1"/>
  <c r="G48" i="3"/>
  <c r="G47" i="3" s="1"/>
  <c r="G46" i="3" s="1"/>
  <c r="F48" i="3"/>
  <c r="F47" i="3" s="1"/>
  <c r="F46" i="3" s="1"/>
  <c r="E48" i="3"/>
  <c r="E47" i="3" s="1"/>
  <c r="E46" i="3" s="1"/>
  <c r="F25" i="12"/>
  <c r="E25" i="12"/>
  <c r="D25" i="12"/>
  <c r="C25" i="12"/>
  <c r="B25" i="12"/>
  <c r="G10" i="3" l="1"/>
  <c r="I181" i="14"/>
  <c r="I171" i="14" s="1"/>
  <c r="I170" i="14" s="1"/>
  <c r="I169" i="14" s="1"/>
  <c r="H181" i="14"/>
  <c r="H171" i="14" s="1"/>
  <c r="H170" i="14" s="1"/>
  <c r="H169" i="14" s="1"/>
  <c r="G181" i="14"/>
  <c r="F181" i="14"/>
  <c r="E181" i="14"/>
  <c r="G256" i="14"/>
  <c r="G255" i="14" s="1"/>
  <c r="F256" i="14"/>
  <c r="F255" i="14" s="1"/>
  <c r="F254" i="14" s="1"/>
  <c r="F253" i="14" s="1"/>
  <c r="E256" i="14"/>
  <c r="E255" i="14" s="1"/>
  <c r="E254" i="14" s="1"/>
  <c r="E253" i="14" s="1"/>
  <c r="G153" i="14"/>
  <c r="F153" i="14"/>
  <c r="F152" i="14" s="1"/>
  <c r="E153" i="14"/>
  <c r="E152" i="14" s="1"/>
  <c r="E147" i="14"/>
  <c r="G143" i="14"/>
  <c r="F143" i="14"/>
  <c r="E143" i="14"/>
  <c r="E132" i="14"/>
  <c r="H92" i="14"/>
  <c r="H91" i="14" s="1"/>
  <c r="G92" i="14"/>
  <c r="F92" i="14"/>
  <c r="F91" i="14" s="1"/>
  <c r="E92" i="14"/>
  <c r="E91" i="14" s="1"/>
  <c r="G84" i="14"/>
  <c r="F84" i="14"/>
  <c r="E84" i="14"/>
  <c r="H51" i="14"/>
  <c r="G51" i="14"/>
  <c r="F51" i="14"/>
  <c r="E51" i="14"/>
  <c r="G254" i="14" l="1"/>
  <c r="G253" i="14" s="1"/>
  <c r="G152" i="14"/>
  <c r="G91" i="14"/>
  <c r="G89" i="14"/>
  <c r="F89" i="14"/>
  <c r="E89" i="14"/>
  <c r="G70" i="14"/>
  <c r="F70" i="14"/>
  <c r="F69" i="14" s="1"/>
  <c r="F68" i="14" s="1"/>
  <c r="E70" i="14"/>
  <c r="E69" i="14" s="1"/>
  <c r="E68" i="14" s="1"/>
  <c r="G75" i="14"/>
  <c r="F75" i="14"/>
  <c r="E75" i="14"/>
  <c r="G77" i="14"/>
  <c r="F77" i="14"/>
  <c r="E77" i="14"/>
  <c r="G80" i="14"/>
  <c r="F80" i="14"/>
  <c r="E80" i="14"/>
  <c r="G106" i="14"/>
  <c r="F106" i="14"/>
  <c r="E106" i="14"/>
  <c r="G112" i="14"/>
  <c r="F112" i="14"/>
  <c r="E112" i="14"/>
  <c r="G120" i="14"/>
  <c r="G119" i="14" s="1"/>
  <c r="G118" i="14" s="1"/>
  <c r="G117" i="14" s="1"/>
  <c r="F120" i="14"/>
  <c r="F119" i="14" s="1"/>
  <c r="F118" i="14" s="1"/>
  <c r="F117" i="14" s="1"/>
  <c r="E120" i="14"/>
  <c r="E119" i="14" s="1"/>
  <c r="E118" i="14" s="1"/>
  <c r="E117" i="14" s="1"/>
  <c r="G126" i="14"/>
  <c r="F126" i="14"/>
  <c r="E126" i="14"/>
  <c r="G130" i="14"/>
  <c r="F130" i="14"/>
  <c r="E130" i="14"/>
  <c r="G136" i="14"/>
  <c r="F136" i="14"/>
  <c r="E136" i="14"/>
  <c r="G139" i="14"/>
  <c r="F139" i="14"/>
  <c r="E139" i="14"/>
  <c r="G156" i="14"/>
  <c r="G155" i="14" s="1"/>
  <c r="F156" i="14"/>
  <c r="F155" i="14" s="1"/>
  <c r="E156" i="14"/>
  <c r="E155" i="14" s="1"/>
  <c r="G159" i="14"/>
  <c r="G158" i="14" s="1"/>
  <c r="F159" i="14"/>
  <c r="F158" i="14" s="1"/>
  <c r="E159" i="14"/>
  <c r="E158" i="14" s="1"/>
  <c r="G164" i="14"/>
  <c r="G163" i="14" s="1"/>
  <c r="G162" i="14" s="1"/>
  <c r="G161" i="14" s="1"/>
  <c r="F164" i="14"/>
  <c r="E164" i="14"/>
  <c r="G172" i="14"/>
  <c r="F172" i="14"/>
  <c r="E172" i="14"/>
  <c r="G174" i="14"/>
  <c r="F174" i="14"/>
  <c r="E174" i="14"/>
  <c r="G178" i="14"/>
  <c r="F178" i="14"/>
  <c r="E178" i="14"/>
  <c r="G185" i="14"/>
  <c r="F190" i="14"/>
  <c r="F185" i="14" s="1"/>
  <c r="F184" i="14" s="1"/>
  <c r="F183" i="14" s="1"/>
  <c r="E190" i="14"/>
  <c r="E185" i="14" s="1"/>
  <c r="E184" i="14" s="1"/>
  <c r="E183" i="14" s="1"/>
  <c r="G196" i="14"/>
  <c r="G195" i="14" s="1"/>
  <c r="G194" i="14" s="1"/>
  <c r="G193" i="14" s="1"/>
  <c r="F196" i="14"/>
  <c r="F195" i="14" s="1"/>
  <c r="F194" i="14" s="1"/>
  <c r="F193" i="14" s="1"/>
  <c r="E196" i="14"/>
  <c r="E195" i="14" s="1"/>
  <c r="E194" i="14" s="1"/>
  <c r="E193" i="14" s="1"/>
  <c r="F204" i="14"/>
  <c r="E204" i="14"/>
  <c r="G207" i="14"/>
  <c r="F207" i="14"/>
  <c r="E207" i="14"/>
  <c r="G210" i="14"/>
  <c r="G209" i="14" s="1"/>
  <c r="F210" i="14"/>
  <c r="F209" i="14" s="1"/>
  <c r="E210" i="14"/>
  <c r="E209" i="14" s="1"/>
  <c r="F215" i="14"/>
  <c r="F214" i="14" s="1"/>
  <c r="F213" i="14" s="1"/>
  <c r="F212" i="14" s="1"/>
  <c r="E215" i="14"/>
  <c r="E214" i="14" s="1"/>
  <c r="E213" i="14" s="1"/>
  <c r="E212" i="14" s="1"/>
  <c r="G222" i="14"/>
  <c r="F222" i="14"/>
  <c r="F221" i="14" s="1"/>
  <c r="F220" i="14" s="1"/>
  <c r="F219" i="14" s="1"/>
  <c r="E222" i="14"/>
  <c r="E221" i="14" s="1"/>
  <c r="E220" i="14" s="1"/>
  <c r="E219" i="14" s="1"/>
  <c r="G246" i="14"/>
  <c r="G245" i="14" s="1"/>
  <c r="F246" i="14"/>
  <c r="F245" i="14" s="1"/>
  <c r="E246" i="14"/>
  <c r="E245" i="14" s="1"/>
  <c r="G243" i="14"/>
  <c r="F243" i="14"/>
  <c r="F242" i="14" s="1"/>
  <c r="E243" i="14"/>
  <c r="E242" i="14" s="1"/>
  <c r="G238" i="14"/>
  <c r="G237" i="14" s="1"/>
  <c r="G236" i="14" s="1"/>
  <c r="F238" i="14"/>
  <c r="F237" i="14" s="1"/>
  <c r="F236" i="14" s="1"/>
  <c r="E238" i="14"/>
  <c r="E237" i="14" s="1"/>
  <c r="E236" i="14" s="1"/>
  <c r="G234" i="14"/>
  <c r="F234" i="14"/>
  <c r="E234" i="14"/>
  <c r="G232" i="14"/>
  <c r="F232" i="14"/>
  <c r="E232" i="14"/>
  <c r="G227" i="14"/>
  <c r="G226" i="14" s="1"/>
  <c r="G225" i="14" s="1"/>
  <c r="F227" i="14"/>
  <c r="F226" i="14" s="1"/>
  <c r="F225" i="14" s="1"/>
  <c r="E227" i="14"/>
  <c r="E226" i="14" s="1"/>
  <c r="E225" i="14" s="1"/>
  <c r="G66" i="14"/>
  <c r="G65" i="14" s="1"/>
  <c r="F66" i="14"/>
  <c r="F65" i="14" s="1"/>
  <c r="E66" i="14"/>
  <c r="E65" i="14" s="1"/>
  <c r="G58" i="14"/>
  <c r="F58" i="14"/>
  <c r="E58" i="14"/>
  <c r="G55" i="14"/>
  <c r="F55" i="14"/>
  <c r="E55" i="14"/>
  <c r="H164" i="14"/>
  <c r="H163" i="14" s="1"/>
  <c r="H162" i="14" s="1"/>
  <c r="H161" i="14" s="1"/>
  <c r="I120" i="14"/>
  <c r="I119" i="14" s="1"/>
  <c r="I118" i="14" s="1"/>
  <c r="I117" i="14" s="1"/>
  <c r="I84" i="14"/>
  <c r="I80" i="14"/>
  <c r="H77" i="14"/>
  <c r="H74" i="14" s="1"/>
  <c r="H70" i="14"/>
  <c r="H69" i="14" s="1"/>
  <c r="H66" i="14"/>
  <c r="H65" i="14" s="1"/>
  <c r="H58" i="14"/>
  <c r="I51" i="14"/>
  <c r="G42" i="14"/>
  <c r="G41" i="14" s="1"/>
  <c r="F42" i="14"/>
  <c r="F41" i="14" s="1"/>
  <c r="E42" i="14"/>
  <c r="E41" i="14" s="1"/>
  <c r="G34" i="14"/>
  <c r="F34" i="14"/>
  <c r="E34" i="14"/>
  <c r="G24" i="14"/>
  <c r="F24" i="14"/>
  <c r="E24" i="14"/>
  <c r="G17" i="14"/>
  <c r="F17" i="14"/>
  <c r="E17" i="14"/>
  <c r="G12" i="14"/>
  <c r="F12" i="14"/>
  <c r="E12" i="14"/>
  <c r="I79" i="14" l="1"/>
  <c r="G103" i="14"/>
  <c r="G102" i="14" s="1"/>
  <c r="G101" i="14" s="1"/>
  <c r="E50" i="14"/>
  <c r="E49" i="14" s="1"/>
  <c r="E48" i="14" s="1"/>
  <c r="E103" i="14"/>
  <c r="E102" i="14" s="1"/>
  <c r="E101" i="14" s="1"/>
  <c r="E163" i="14"/>
  <c r="E162" i="14" s="1"/>
  <c r="E161" i="14" s="1"/>
  <c r="F103" i="14"/>
  <c r="F102" i="14" s="1"/>
  <c r="F101" i="14" s="1"/>
  <c r="E135" i="14"/>
  <c r="F74" i="14"/>
  <c r="E231" i="14"/>
  <c r="E230" i="14" s="1"/>
  <c r="E229" i="14" s="1"/>
  <c r="E171" i="14"/>
  <c r="E170" i="14" s="1"/>
  <c r="E169" i="14" s="1"/>
  <c r="G214" i="14"/>
  <c r="G213" i="14" s="1"/>
  <c r="G212" i="14" s="1"/>
  <c r="F171" i="14"/>
  <c r="F170" i="14" s="1"/>
  <c r="F169" i="14" s="1"/>
  <c r="E203" i="14"/>
  <c r="E202" i="14" s="1"/>
  <c r="E201" i="14" s="1"/>
  <c r="G171" i="14"/>
  <c r="G170" i="14" s="1"/>
  <c r="G169" i="14" s="1"/>
  <c r="G135" i="14"/>
  <c r="G79" i="14"/>
  <c r="E74" i="14"/>
  <c r="G74" i="14"/>
  <c r="E79" i="14"/>
  <c r="E73" i="14" s="1"/>
  <c r="E72" i="14" s="1"/>
  <c r="G221" i="14"/>
  <c r="G220" i="14" s="1"/>
  <c r="G219" i="14" s="1"/>
  <c r="G242" i="14"/>
  <c r="G241" i="14" s="1"/>
  <c r="G240" i="14" s="1"/>
  <c r="G184" i="14"/>
  <c r="G183" i="14" s="1"/>
  <c r="G203" i="14"/>
  <c r="G202" i="14" s="1"/>
  <c r="G201" i="14" s="1"/>
  <c r="E241" i="14"/>
  <c r="E240" i="14" s="1"/>
  <c r="G125" i="14"/>
  <c r="F125" i="14"/>
  <c r="E125" i="14"/>
  <c r="G69" i="14"/>
  <c r="G68" i="14" s="1"/>
  <c r="F203" i="14"/>
  <c r="F202" i="14" s="1"/>
  <c r="F201" i="14" s="1"/>
  <c r="F163" i="14"/>
  <c r="F162" i="14" s="1"/>
  <c r="F161" i="14" s="1"/>
  <c r="F135" i="14"/>
  <c r="F79" i="14"/>
  <c r="F241" i="14"/>
  <c r="F240" i="14" s="1"/>
  <c r="F231" i="14"/>
  <c r="F230" i="14" s="1"/>
  <c r="F229" i="14" s="1"/>
  <c r="G231" i="14"/>
  <c r="G230" i="14" s="1"/>
  <c r="G229" i="14" s="1"/>
  <c r="I74" i="14"/>
  <c r="F50" i="14"/>
  <c r="F49" i="14" s="1"/>
  <c r="F48" i="14" s="1"/>
  <c r="G50" i="14"/>
  <c r="G49" i="14" s="1"/>
  <c r="G48" i="14" s="1"/>
  <c r="E11" i="14"/>
  <c r="E10" i="14" s="1"/>
  <c r="E9" i="14" s="1"/>
  <c r="E8" i="14" s="1"/>
  <c r="G11" i="14"/>
  <c r="G10" i="14" s="1"/>
  <c r="G9" i="14" s="1"/>
  <c r="G8" i="14" s="1"/>
  <c r="F11" i="14"/>
  <c r="F10" i="14" s="1"/>
  <c r="F9" i="14" s="1"/>
  <c r="F8" i="14" s="1"/>
  <c r="H68" i="14"/>
  <c r="F15" i="5"/>
  <c r="F10" i="5" s="1"/>
  <c r="E15" i="5"/>
  <c r="E10" i="5" s="1"/>
  <c r="D15" i="5"/>
  <c r="D10" i="5" s="1"/>
  <c r="C15" i="5"/>
  <c r="C10" i="5" s="1"/>
  <c r="B15" i="5"/>
  <c r="B10" i="5" s="1"/>
  <c r="F46" i="12"/>
  <c r="E46" i="12"/>
  <c r="D46" i="12"/>
  <c r="C46" i="12"/>
  <c r="F44" i="12"/>
  <c r="E44" i="12"/>
  <c r="D44" i="12"/>
  <c r="C44" i="12"/>
  <c r="F42" i="12"/>
  <c r="E42" i="12"/>
  <c r="D42" i="12"/>
  <c r="C42" i="12"/>
  <c r="F40" i="12"/>
  <c r="E40" i="12"/>
  <c r="D40" i="12"/>
  <c r="C40" i="12"/>
  <c r="F38" i="12"/>
  <c r="E38" i="12"/>
  <c r="D38" i="12"/>
  <c r="C38" i="12"/>
  <c r="B46" i="12"/>
  <c r="B44" i="12"/>
  <c r="B42" i="12"/>
  <c r="B40" i="12"/>
  <c r="B38" i="12"/>
  <c r="B23" i="12"/>
  <c r="F23" i="12"/>
  <c r="E23" i="12"/>
  <c r="D23" i="12"/>
  <c r="B21" i="12"/>
  <c r="F21" i="12"/>
  <c r="E21" i="12"/>
  <c r="D21" i="12"/>
  <c r="B19" i="12"/>
  <c r="F19" i="12"/>
  <c r="F10" i="12" s="1"/>
  <c r="E19" i="12"/>
  <c r="D19" i="12"/>
  <c r="D10" i="12" s="1"/>
  <c r="B17" i="12"/>
  <c r="F17" i="12"/>
  <c r="E17" i="12"/>
  <c r="D17" i="12"/>
  <c r="B15" i="12"/>
  <c r="F15" i="12"/>
  <c r="E15" i="12"/>
  <c r="D15" i="12"/>
  <c r="C23" i="12"/>
  <c r="C21" i="12"/>
  <c r="C19" i="12"/>
  <c r="C17" i="12"/>
  <c r="C15" i="12"/>
  <c r="E142" i="3"/>
  <c r="G142" i="3"/>
  <c r="F142" i="3"/>
  <c r="E127" i="3"/>
  <c r="G127" i="3"/>
  <c r="F127" i="3"/>
  <c r="E124" i="3"/>
  <c r="G124" i="3"/>
  <c r="E122" i="3"/>
  <c r="G122" i="3"/>
  <c r="H56" i="3"/>
  <c r="F122" i="3"/>
  <c r="F124" i="3"/>
  <c r="E37" i="3"/>
  <c r="E34" i="3"/>
  <c r="E31" i="3"/>
  <c r="E29" i="3"/>
  <c r="E26" i="3"/>
  <c r="I41" i="3"/>
  <c r="G41" i="3"/>
  <c r="G37" i="3"/>
  <c r="G34" i="3"/>
  <c r="G26" i="3"/>
  <c r="G31" i="3"/>
  <c r="G29" i="3"/>
  <c r="E10" i="12" l="1"/>
  <c r="G200" i="14"/>
  <c r="I73" i="14"/>
  <c r="I72" i="14" s="1"/>
  <c r="F124" i="14"/>
  <c r="F123" i="14" s="1"/>
  <c r="F73" i="14"/>
  <c r="F72" i="14" s="1"/>
  <c r="F33" i="12"/>
  <c r="G73" i="14"/>
  <c r="G72" i="14" s="1"/>
  <c r="E33" i="12"/>
  <c r="G124" i="14"/>
  <c r="G123" i="14" s="1"/>
  <c r="D33" i="12"/>
  <c r="E200" i="14"/>
  <c r="C10" i="12"/>
  <c r="B10" i="12"/>
  <c r="B33" i="12"/>
  <c r="H73" i="14"/>
  <c r="E124" i="14"/>
  <c r="E123" i="14" s="1"/>
  <c r="E47" i="14" s="1"/>
  <c r="F200" i="14"/>
  <c r="H117" i="14"/>
  <c r="C33" i="12"/>
  <c r="E42" i="3"/>
  <c r="E41" i="3" s="1"/>
  <c r="E44" i="3"/>
  <c r="G44" i="3"/>
  <c r="F44" i="3"/>
  <c r="F42" i="3"/>
  <c r="F41" i="3" s="1"/>
  <c r="F34" i="3"/>
  <c r="F37" i="3"/>
  <c r="F31" i="3"/>
  <c r="F29" i="3"/>
  <c r="F26" i="3"/>
  <c r="G24" i="3"/>
  <c r="G21" i="3"/>
  <c r="E21" i="3"/>
  <c r="E24" i="3"/>
  <c r="F21" i="3"/>
  <c r="F24" i="3"/>
  <c r="F19" i="3"/>
  <c r="F17" i="3" s="1"/>
  <c r="E14" i="3"/>
  <c r="E12" i="3" s="1"/>
  <c r="E11" i="3" s="1"/>
  <c r="E10" i="3" s="1"/>
  <c r="F14" i="3"/>
  <c r="F12" i="3" s="1"/>
  <c r="G47" i="14" l="1"/>
  <c r="G7" i="14" s="1"/>
  <c r="F47" i="14"/>
  <c r="H72" i="14"/>
  <c r="J37" i="1"/>
  <c r="I37" i="1"/>
  <c r="H37" i="1"/>
  <c r="G37" i="1"/>
  <c r="J21" i="1"/>
  <c r="I21" i="1"/>
  <c r="H21" i="1"/>
  <c r="G21" i="1"/>
  <c r="J11" i="1"/>
  <c r="I11" i="1"/>
  <c r="H11" i="1"/>
  <c r="G11" i="1"/>
  <c r="J8" i="1"/>
  <c r="I8" i="1"/>
  <c r="H8" i="1"/>
  <c r="G8" i="1"/>
  <c r="G14" i="1" s="1"/>
  <c r="F37" i="1"/>
  <c r="F21" i="1"/>
  <c r="I14" i="1" l="1"/>
  <c r="J14" i="1"/>
  <c r="J22" i="1" s="1"/>
  <c r="H14" i="1"/>
  <c r="H22" i="1" s="1"/>
  <c r="G22" i="1"/>
  <c r="G28" i="1" s="1"/>
  <c r="G29" i="1" s="1"/>
  <c r="F11" i="1"/>
  <c r="F8" i="1"/>
  <c r="I22" i="1" l="1"/>
  <c r="F14" i="1"/>
  <c r="F22" i="1" s="1"/>
  <c r="F28" i="1" s="1"/>
  <c r="F29" i="1" s="1"/>
  <c r="G70" i="3" l="1"/>
  <c r="F70" i="3"/>
  <c r="E70" i="3" l="1"/>
  <c r="G61" i="3" l="1"/>
  <c r="G57" i="3"/>
  <c r="E57" i="3"/>
  <c r="F57" i="3"/>
  <c r="F61" i="3"/>
  <c r="G148" i="3"/>
  <c r="F148" i="3"/>
  <c r="G140" i="3"/>
  <c r="F140" i="3"/>
  <c r="G136" i="3"/>
  <c r="F136" i="3"/>
  <c r="E136" i="3"/>
  <c r="G120" i="3"/>
  <c r="F120" i="3"/>
  <c r="G116" i="3"/>
  <c r="F116" i="3"/>
  <c r="E116" i="3"/>
  <c r="G113" i="3"/>
  <c r="F113" i="3"/>
  <c r="G109" i="3"/>
  <c r="F109" i="3"/>
  <c r="E109" i="3"/>
  <c r="G101" i="3"/>
  <c r="F101" i="3"/>
  <c r="G91" i="3"/>
  <c r="F91" i="3"/>
  <c r="G84" i="3"/>
  <c r="H84" i="3" s="1"/>
  <c r="F84" i="3"/>
  <c r="G79" i="3"/>
  <c r="F79" i="3"/>
  <c r="F65" i="3"/>
  <c r="E148" i="3"/>
  <c r="E140" i="3"/>
  <c r="E120" i="3"/>
  <c r="E113" i="3"/>
  <c r="E101" i="3"/>
  <c r="E91" i="3"/>
  <c r="E84" i="3"/>
  <c r="E79" i="3"/>
  <c r="E67" i="3"/>
  <c r="E65" i="3"/>
  <c r="E61" i="3"/>
  <c r="F56" i="3" l="1"/>
  <c r="E56" i="3"/>
  <c r="G56" i="3"/>
  <c r="G126" i="3"/>
  <c r="F126" i="3"/>
  <c r="I55" i="3"/>
  <c r="E126" i="3"/>
  <c r="E55" i="3" s="1"/>
  <c r="H55" i="3"/>
  <c r="F55" i="3" l="1"/>
  <c r="G55" i="3"/>
  <c r="F11" i="3"/>
  <c r="F10" i="3" s="1"/>
  <c r="H38" i="14"/>
  <c r="H39" i="14"/>
  <c r="I34" i="14"/>
  <c r="I12" i="14"/>
  <c r="H14" i="14"/>
  <c r="H12" i="14" s="1"/>
  <c r="H105" i="14"/>
  <c r="H104" i="14" s="1"/>
  <c r="H107" i="14"/>
  <c r="H108" i="14"/>
  <c r="H109" i="14"/>
  <c r="H110" i="14"/>
  <c r="H111" i="14"/>
  <c r="I106" i="14"/>
  <c r="I112" i="14"/>
  <c r="H115" i="14"/>
  <c r="H112" i="14" s="1"/>
  <c r="H142" i="14"/>
  <c r="H139" i="14" s="1"/>
  <c r="I139" i="14"/>
  <c r="I135" i="14" s="1"/>
  <c r="I124" i="14" s="1"/>
  <c r="I123" i="14" s="1"/>
  <c r="H135" i="14" l="1"/>
  <c r="H124" i="14" s="1"/>
  <c r="H123" i="14" s="1"/>
  <c r="H34" i="14"/>
  <c r="H11" i="14" s="1"/>
  <c r="H10" i="14" s="1"/>
  <c r="H9" i="14" s="1"/>
  <c r="H8" i="14" s="1"/>
  <c r="I11" i="14"/>
  <c r="I10" i="14" s="1"/>
  <c r="I9" i="14" s="1"/>
  <c r="I8" i="14" s="1"/>
  <c r="I103" i="14"/>
  <c r="I102" i="14" s="1"/>
  <c r="I101" i="14" s="1"/>
  <c r="H106" i="14"/>
  <c r="H103" i="14" s="1"/>
  <c r="H102" i="14" s="1"/>
  <c r="H101" i="14" s="1"/>
  <c r="H257" i="14"/>
  <c r="H256" i="14" s="1"/>
  <c r="H255" i="14" s="1"/>
  <c r="H254" i="14" s="1"/>
  <c r="H253" i="14" s="1"/>
  <c r="H248" i="14"/>
  <c r="H247" i="14"/>
  <c r="H246" i="14" l="1"/>
  <c r="H245" i="14" s="1"/>
  <c r="H241" i="14" s="1"/>
  <c r="H240" i="14" s="1"/>
  <c r="H239" i="14"/>
  <c r="H238" i="14"/>
  <c r="H237" i="14" s="1"/>
  <c r="H236" i="14" l="1"/>
  <c r="I236" i="14" s="1"/>
  <c r="H233" i="14"/>
  <c r="H232" i="14" s="1"/>
  <c r="H231" i="14" s="1"/>
  <c r="H230" i="14" s="1"/>
  <c r="H229" i="14" s="1"/>
  <c r="H228" i="14"/>
  <c r="H227" i="14" s="1"/>
  <c r="H226" i="14" s="1"/>
  <c r="H225" i="14" s="1"/>
  <c r="H216" i="14"/>
  <c r="H211" i="14"/>
  <c r="H210" i="14" s="1"/>
  <c r="H209" i="14" s="1"/>
  <c r="H202" i="14" s="1"/>
  <c r="H201" i="14" s="1"/>
  <c r="I210" i="14"/>
  <c r="I209" i="14" s="1"/>
  <c r="I202" i="14" s="1"/>
  <c r="I201" i="14" s="1"/>
  <c r="I55" i="14"/>
  <c r="I50" i="14"/>
  <c r="I49" i="14" s="1"/>
  <c r="I48" i="14" s="1"/>
  <c r="I47" i="14" s="1"/>
  <c r="H56" i="14"/>
  <c r="H55" i="14" s="1"/>
  <c r="H50" i="14" s="1"/>
  <c r="H49" i="14" s="1"/>
  <c r="H48" i="14" s="1"/>
  <c r="H47" i="14" s="1"/>
  <c r="H215" i="14" l="1"/>
  <c r="H214" i="14" s="1"/>
  <c r="H213" i="14" s="1"/>
  <c r="H212" i="14" s="1"/>
  <c r="H200" i="14" s="1"/>
  <c r="H7" i="14" s="1"/>
  <c r="I200" i="14"/>
  <c r="I7" i="14" s="1"/>
</calcChain>
</file>

<file path=xl/sharedStrings.xml><?xml version="1.0" encoding="utf-8"?>
<sst xmlns="http://schemas.openxmlformats.org/spreadsheetml/2006/main" count="589" uniqueCount="225">
  <si>
    <t>PRIHODI UKUPNO</t>
  </si>
  <si>
    <t>RASHODI UKUPNO</t>
  </si>
  <si>
    <t>VIŠAK / MANJAK IZ PRETHODNE(IH) GODINE KOJI ĆE SE RASPOREDITI / POKRITI</t>
  </si>
  <si>
    <t>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</si>
  <si>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</si>
  <si>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</si>
  <si>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</si>
  <si>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</si>
  <si>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</si>
  <si>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</si>
  <si>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</si>
  <si>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</si>
  <si>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</si>
  <si>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</si>
  <si>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</si>
  <si>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</si>
  <si>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</si>
  <si>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</si>
  <si>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</si>
  <si>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</si>
  <si>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</si>
  <si>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</si>
  <si>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</si>
  <si>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</si>
  <si>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</si>
  <si>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</si>
  <si>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</si>
  <si>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</si>
  <si>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</si>
  <si>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</si>
  <si>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</si>
  <si>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</si>
  <si>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</si>
  <si>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</si>
  <si>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</si>
  <si>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Pomoći-pror.korisnici</t>
  </si>
  <si>
    <t>Prihodi od imovine</t>
  </si>
  <si>
    <t>Opći prihodi i primici-pror.korisnici</t>
  </si>
  <si>
    <t>Prihodi od upravnih i adm.pristojbi, pristojbi po posebnim propisima i naknada</t>
  </si>
  <si>
    <t>Prihodi posebne namjene-pror.korisnici</t>
  </si>
  <si>
    <t>Prihodi od prodaje proizvoda i robe te pruženih usluga i prihodi od donacija</t>
  </si>
  <si>
    <t>Vlastiti prihodi-pror.korisnici</t>
  </si>
  <si>
    <t>Donacije-pror.korisnici</t>
  </si>
  <si>
    <t>Prihodi od prodaje nefinanc.imovine-pror.korisnici</t>
  </si>
  <si>
    <t>01 Javni red i sigurnost</t>
  </si>
  <si>
    <t>032 Usluge protupožarne zaštite</t>
  </si>
  <si>
    <t>08 Rekreacija, kultura i religija</t>
  </si>
  <si>
    <t>082 Službe kulture</t>
  </si>
  <si>
    <t>04 Obrazovanje</t>
  </si>
  <si>
    <t>091 Predškolsko i osnovno obrazovanje</t>
  </si>
  <si>
    <t>Prihodi za decentralizirane funkcije-Grad</t>
  </si>
  <si>
    <t>Prihodi za posebne namjene</t>
  </si>
  <si>
    <t>Donacije</t>
  </si>
  <si>
    <t>Pomoći</t>
  </si>
  <si>
    <t>Prihodi od prodaje nefinancijske imovine i naknade s naslova osiguranja</t>
  </si>
  <si>
    <t>Financijski rashodi</t>
  </si>
  <si>
    <t>Naknade građanima i kućanstvima na temelju osiguranja i druge naknade</t>
  </si>
  <si>
    <t>Rashodi za dodatna ulaganja na nefinancijskoj imovini</t>
  </si>
  <si>
    <t>Pomoći pror.korisnicima iz pror.koji im nije nadležan</t>
  </si>
  <si>
    <t>Tekuće pomoći PK iz proračuna koji im nije nadležan</t>
  </si>
  <si>
    <t>Kapitalne pomoći PK iz proračuna koji im nije nadležan</t>
  </si>
  <si>
    <t>Prihodi po posebnim propisima</t>
  </si>
  <si>
    <t>Ostali nespomenuti prihodi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</si>
  <si>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</si>
  <si>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</si>
  <si>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</si>
  <si>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</si>
  <si>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</si>
  <si>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 za financiranje redovne djelatnosti PK</t>
  </si>
  <si>
    <t>Prihodi iz nadležnog proračuna za financiranje rashoda za nabavu nefinancijske imovine</t>
  </si>
  <si>
    <t>Prihodi od prodaje građevinskih objekata</t>
  </si>
  <si>
    <t>Stambeni objekti</t>
  </si>
  <si>
    <t>PROGRAM 2003</t>
  </si>
  <si>
    <t>Aktivnost A200302</t>
  </si>
  <si>
    <t>Izvor financiranja 31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</si>
  <si>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</si>
  <si>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</si>
  <si>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</si>
  <si>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</si>
  <si>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</si>
  <si>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</si>
  <si>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Naknade troškova zaposlenima</t>
  </si>
  <si>
    <t>Službena putovanja</t>
  </si>
  <si>
    <t>Stručno usavršavanje zaposlenika</t>
  </si>
  <si>
    <t>Rashodi za materijal i energiju</t>
  </si>
  <si>
    <t>Materijal i sirovine</t>
  </si>
  <si>
    <t>Energija</t>
  </si>
  <si>
    <t>Sitni inventar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</si>
  <si>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</si>
  <si>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</si>
  <si>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</si>
  <si>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</si>
  <si>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</si>
  <si>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</si>
  <si>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</si>
  <si>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</si>
  <si>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</si>
  <si>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</si>
  <si>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</si>
  <si>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</si>
  <si>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</si>
  <si>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</si>
  <si>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Pristojbe i naknade</t>
  </si>
  <si>
    <t>Ostali financijski rashodi</t>
  </si>
  <si>
    <t>Bankarske usluge i usluge platnog prometa</t>
  </si>
  <si>
    <t>Zatezne kamate</t>
  </si>
  <si>
    <t>Ostale naknade građanima iz proračuna</t>
  </si>
  <si>
    <t>Naknade građanima i kućanstvima u naravi</t>
  </si>
  <si>
    <t>Postrojenja i oprema</t>
  </si>
  <si>
    <t>Uredska oprema i namještaj</t>
  </si>
  <si>
    <t>Uređaji, strojevi i oprema za ostale namjene</t>
  </si>
  <si>
    <t>Knjige, umjetnička djela i ostale izložbene vrijednosti</t>
  </si>
  <si>
    <t xml:space="preserve">Knjige </t>
  </si>
  <si>
    <t>Dodatna ulaganja na građevinskim objektima</t>
  </si>
  <si>
    <t>Plaće (bruto)</t>
  </si>
  <si>
    <t>Doprinosi za obvvezno osiguranje u slučaju nezaposlenosti</t>
  </si>
  <si>
    <t>Naknade za prijevoz, za rad naterenu i odvojeni život</t>
  </si>
  <si>
    <t>Ostale naknade troškova zaposlenima</t>
  </si>
  <si>
    <t>Uredski materijal i ostali materijalni rashodi</t>
  </si>
  <si>
    <t>Članarine i norme</t>
  </si>
  <si>
    <t>Opći prihodi i primici-Grad DEC</t>
  </si>
  <si>
    <t>Troškovi sudskih postupaka</t>
  </si>
  <si>
    <t>Opći prihodi i primici-Grad iznad min. fin. st.</t>
  </si>
  <si>
    <t>Sportska i glazbena oprema</t>
  </si>
  <si>
    <t>Aktivnost A200301</t>
  </si>
  <si>
    <t>Kapitalni projekt K200301</t>
  </si>
  <si>
    <t>OSNOVNOŠKOLSKO OBRAZOVANJE</t>
  </si>
  <si>
    <t>Prihodi za decentralizirane funkcije</t>
  </si>
  <si>
    <t>Djelatnost osnovnih škola-iznad zakonskog standarda</t>
  </si>
  <si>
    <t>Građenje,adaptacija i sanacija te opremanje školskih objekata</t>
  </si>
  <si>
    <t>Izvor financiranja</t>
  </si>
  <si>
    <t>Djelatnost osnovnih škola-minimalni financijski standard</t>
  </si>
  <si>
    <t>Materijal i dijelovi za tekuće i investicijsko održavanje</t>
  </si>
  <si>
    <t>Naknade za prijevoz, za rad na terenu i odvojeni život</t>
  </si>
  <si>
    <t>Knjige (UDŽBENICI)</t>
  </si>
  <si>
    <t>Izvršenje 2022.*</t>
  </si>
  <si>
    <t>Plan 2023.</t>
  </si>
  <si>
    <t>Proračun za 2024.</t>
  </si>
  <si>
    <t>6 PRIHODI POSLOVANJA</t>
  </si>
  <si>
    <t>3 RASHODI  POSLOVANJA</t>
  </si>
  <si>
    <t>4 RASHODI ZA NABAVU NEFINANCIJSKE IMOVINE</t>
  </si>
  <si>
    <t>7 PRIHODI OD PRODAJE NEFINANCIJSKE IMOVINE</t>
  </si>
  <si>
    <t>5 IZDACI ZA FINANCIJSKU IMOVINU I OTPLATE ZAJMOVA</t>
  </si>
  <si>
    <t>8 PRIMICI OD FINANCIJSKE IMOVINE I ZADUŽIVANJA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</si>
  <si>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</si>
  <si>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</si>
  <si>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</si>
  <si>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</si>
  <si>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</si>
  <si>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PRIHODI PREMA EKONOMSKOJ KLASIFIKACIJI</t>
  </si>
  <si>
    <t>Izvršenje 2022.</t>
  </si>
  <si>
    <t>Plan za 2024.</t>
  </si>
  <si>
    <t>RASHODI PREMA EKONOMSKOJ KLASIFIKACIJI</t>
  </si>
  <si>
    <t>PRIMICI UKUPNO</t>
  </si>
  <si>
    <t>IZDACI UKUPNO</t>
  </si>
  <si>
    <t>PRIHODI PREMA IZVORIMA FINANCIRANJA</t>
  </si>
  <si>
    <t>Brojčana oznaka i naziv</t>
  </si>
  <si>
    <t>1 Opći prihodi i primici</t>
  </si>
  <si>
    <t xml:space="preserve">  12 Opći prihodi i primici-pr.kor.</t>
  </si>
  <si>
    <t>2 Vlastiti prihodi</t>
  </si>
  <si>
    <t xml:space="preserve">  22 Vlastiti prihodi-pr.kor. </t>
  </si>
  <si>
    <t>3 Prihodi za posebne namjene</t>
  </si>
  <si>
    <t xml:space="preserve">  31 Prihodi za dec.funkcije-Grad </t>
  </si>
  <si>
    <t xml:space="preserve">  37 Prihodi za posebne namjene-pr.kor. </t>
  </si>
  <si>
    <t>4 Pomoći</t>
  </si>
  <si>
    <t xml:space="preserve">  43 Pomoći-pr.kor.</t>
  </si>
  <si>
    <t>5 Donacije</t>
  </si>
  <si>
    <t xml:space="preserve">  52 Donacije-pr.kor. </t>
  </si>
  <si>
    <t xml:space="preserve">6 Prihodi od prodaje ili zamjene nef.imovine </t>
  </si>
  <si>
    <t>RASHODI PREMA IZVORIMA FINANCIRANJA</t>
  </si>
  <si>
    <t>B. RAČUN FINANCIRANJA PREMA IZVORIMA FINANCIRANJA</t>
  </si>
  <si>
    <t xml:space="preserve">7 Namjenski primici </t>
  </si>
  <si>
    <t xml:space="preserve">  72 Namjenski primici od zaduživanja-pr.kor.</t>
  </si>
  <si>
    <t xml:space="preserve">  11 Opći prihodi i primici</t>
  </si>
  <si>
    <t xml:space="preserve">  22 Vlastiti prihodi</t>
  </si>
  <si>
    <t>B. RAČUN FINANCIRANJA PREMA EKONOMSKOJ KLASIFIKACIJI</t>
  </si>
  <si>
    <t>Prihodi od financijske imovine</t>
  </si>
  <si>
    <t>Kamate na oročena sredstva i depozite po viđenju</t>
  </si>
  <si>
    <t>Prihodi od prodaje nefinancijske imovine i naknada s naslova osiguranja</t>
  </si>
  <si>
    <t>Ostali rashodi</t>
  </si>
  <si>
    <t>Ostale tekuće donacije</t>
  </si>
  <si>
    <t>Višak prihoda poslovanja-preneseni</t>
  </si>
  <si>
    <t xml:space="preserve">  62 Prihodi od prodaje ili zamjene nef.imovine inaknade s naslova osiguranja-pr.kor. </t>
  </si>
  <si>
    <t>Opći prihodi i primici</t>
  </si>
  <si>
    <t>Službena,radna i zaštitna odjeća i obuća</t>
  </si>
  <si>
    <t>IF 37 - Preneseni višak</t>
  </si>
  <si>
    <t>IF 43 - Preneseni višak</t>
  </si>
  <si>
    <t>Materijal i dijelovi za tek. i inv.održ.</t>
  </si>
  <si>
    <t>IF 52 - Preneseni višak</t>
  </si>
  <si>
    <t>Dodatna ulaganja na građevinskim objektima-vrata</t>
  </si>
  <si>
    <t>Dodatna ulaganja na građevinskim objektima-tornjevi</t>
  </si>
  <si>
    <t>IF 22 - Preneseni višak</t>
  </si>
  <si>
    <t>Ostale naknade troškova zaposlenika</t>
  </si>
  <si>
    <t>Doprinosi za obvezno osiguranje u slučaju nezaposlenosti</t>
  </si>
  <si>
    <t>Opći prihodi i primici-Grad iznad minimalnog financijskog standarda</t>
  </si>
  <si>
    <t>Vlastiti izvori</t>
  </si>
  <si>
    <t>Rezultat poslovanja</t>
  </si>
  <si>
    <t>Višak/manjak prihoda</t>
  </si>
  <si>
    <t>Višak prihoda</t>
  </si>
  <si>
    <t>Manjak prihoda</t>
  </si>
  <si>
    <t>PRIHODI SVEUKUPNO</t>
  </si>
  <si>
    <t>RASHODI SVEUKUPNO</t>
  </si>
  <si>
    <t>Opći prihodi i primici-Grad DECENTRALIZACIJA</t>
  </si>
  <si>
    <t>11-Opći prihodi i primici-Grad iznad mfs</t>
  </si>
  <si>
    <t xml:space="preserve">  11 Opći prihodi i primici-iznad mfs.</t>
  </si>
  <si>
    <t>Prihodi iz nadležnog proračuna za financiranje rashoda poslovanja</t>
  </si>
  <si>
    <t>C) PRENESENI VIŠAK ILI PRENESENI MANJAK</t>
  </si>
  <si>
    <t>9 Vlastiti izvori</t>
  </si>
  <si>
    <t>Povećanje/smanjenje</t>
  </si>
  <si>
    <t>Dodatna ulaganja na građevinskim objektima-unutarnja stolarija (vrata)</t>
  </si>
  <si>
    <t>URBROJ: 2140-1-4-01-24-1</t>
  </si>
  <si>
    <r>
      <t xml:space="preserve">RAZLIKA - </t>
    </r>
    <r>
      <rPr>
        <b/>
        <u/>
        <sz val="10"/>
        <rFont val="Arial"/>
        <family val="2"/>
        <charset val="238"/>
      </rPr>
      <t xml:space="preserve">VIŠAK </t>
    </r>
    <r>
      <rPr>
        <b/>
        <sz val="10"/>
        <rFont val="Arial"/>
        <family val="2"/>
        <charset val="238"/>
      </rPr>
      <t>/ MANJAK</t>
    </r>
  </si>
  <si>
    <r>
      <rPr>
        <b/>
        <u/>
        <sz val="10"/>
        <rFont val="Arial"/>
        <family val="2"/>
        <charset val="238"/>
      </rPr>
      <t>VIŠAK</t>
    </r>
    <r>
      <rPr>
        <b/>
        <sz val="10"/>
        <rFont val="Arial"/>
        <family val="2"/>
        <charset val="238"/>
      </rPr>
      <t xml:space="preserve"> / MANJAK + NETO FINANCIRANJE</t>
    </r>
  </si>
  <si>
    <r>
      <t xml:space="preserve">UKUPSN DONOS </t>
    </r>
    <r>
      <rPr>
        <b/>
        <u/>
        <sz val="10"/>
        <color rgb="FF000000"/>
        <rFont val="Arial"/>
        <family val="2"/>
        <charset val="238"/>
      </rPr>
      <t>VIŠKA</t>
    </r>
    <r>
      <rPr>
        <b/>
        <sz val="10"/>
        <color indexed="8"/>
        <rFont val="Arial"/>
        <family val="2"/>
        <charset val="238"/>
      </rPr>
      <t xml:space="preserve"> / MANJKA IZ PRETHODNE(IH) GODINE</t>
    </r>
  </si>
  <si>
    <r>
      <rPr>
        <b/>
        <u/>
        <sz val="10"/>
        <color rgb="FF000000"/>
        <rFont val="Arial"/>
        <family val="2"/>
        <charset val="238"/>
      </rPr>
      <t>VIŠAK</t>
    </r>
    <r>
      <rPr>
        <b/>
        <sz val="10"/>
        <color indexed="8"/>
        <rFont val="Arial"/>
        <family val="2"/>
        <charset val="238"/>
      </rPr>
      <t xml:space="preserve"> / MANJAK IZ PRETHODNE(IH) GODINE KOJI ĆE SE RASPOREDITI/POKRITI </t>
    </r>
  </si>
  <si>
    <t>Novi plan 2024. (2.izmjene i dopune)</t>
  </si>
  <si>
    <t>Dodatna ulaganja na građevinskim objektima-sjeverni bočni toranj+kosi krov</t>
  </si>
  <si>
    <t>Opći prihodi i primici-Grad iznad minimalnog fin. st.</t>
  </si>
  <si>
    <t>Dodatna ulaganja na građevinskim objektima-južni bočni toranj</t>
  </si>
  <si>
    <t>KLASA: 400-02/23-01/9</t>
  </si>
  <si>
    <r>
      <t xml:space="preserve"> 2. IZMJENE I DOPUNE FINANCIJSKOG PLANA  </t>
    </r>
    <r>
      <rPr>
        <b/>
        <sz val="12"/>
        <color rgb="FF000000"/>
        <rFont val="Arial"/>
        <family val="2"/>
        <charset val="238"/>
      </rPr>
      <t>OSNOVNE ŠKOLE "LJUDEVIT GAJ"KRAPINA</t>
    </r>
    <r>
      <rPr>
        <b/>
        <sz val="12"/>
        <color indexed="8"/>
        <rFont val="Arial"/>
        <family val="2"/>
        <charset val="238"/>
      </rPr>
      <t xml:space="preserve">
ZA 2024. </t>
    </r>
  </si>
  <si>
    <r>
      <t xml:space="preserve">2. IZMJENE I DOPUNE FINANCIJSKOG PLANA  </t>
    </r>
    <r>
      <rPr>
        <b/>
        <sz val="12"/>
        <color rgb="FF000000"/>
        <rFont val="Arial"/>
        <family val="2"/>
        <charset val="238"/>
      </rPr>
      <t>OSNOVNE ŠKOLE "LJUDEVIT GAJ"KRAPINA</t>
    </r>
    <r>
      <rPr>
        <b/>
        <sz val="12"/>
        <color indexed="8"/>
        <rFont val="Arial"/>
        <family val="2"/>
        <charset val="238"/>
      </rPr>
      <t xml:space="preserve">
ZA 2024. </t>
    </r>
  </si>
  <si>
    <t>PREDSJEDNIK ŠKOLSKOG ODBORA</t>
  </si>
  <si>
    <t>IVAN ZUBIĆ</t>
  </si>
  <si>
    <t>Krapina, 18.06.2024.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</si>
</sst>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Arial"/>
      <family val="2"/>
    </font>
    <font>
      <b/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b/>
      <u/>
      <sz val="10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2" fontId="8" fillId="2" borderId="3" xfId="0" quotePrefix="1" applyNumberFormat="1" applyFont="1" applyFill="1" applyBorder="1" applyAlignment="1">
      <alignment horizontal="left" vertical="center" wrapText="1"/>
    </xf>
    <xf numFmtId="0" fontId="12" fillId="0" borderId="0" xfId="0" applyFont="1"/>
    <xf numFmtId="3" fontId="6" fillId="3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17" fillId="2" borderId="3" xfId="0" quotePrefix="1" applyFont="1" applyFill="1" applyBorder="1" applyAlignment="1">
      <alignment horizontal="left" vertical="center"/>
    </xf>
    <xf numFmtId="2" fontId="17" fillId="2" borderId="3" xfId="0" quotePrefix="1" applyNumberFormat="1" applyFont="1" applyFill="1" applyBorder="1" applyAlignment="1">
      <alignment horizontal="left" vertical="center" wrapText="1"/>
    </xf>
    <xf numFmtId="2" fontId="9" fillId="2" borderId="3" xfId="0" quotePrefix="1" applyNumberFormat="1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0" xfId="0" applyAlignment="1">
      <alignment wrapText="1"/>
    </xf>
    <xf numFmtId="3" fontId="0" fillId="0" borderId="3" xfId="0" applyNumberFormat="1" applyBorder="1"/>
    <xf numFmtId="3" fontId="0" fillId="0" borderId="4" xfId="0" applyNumberFormat="1" applyBorder="1"/>
    <xf numFmtId="3" fontId="6" fillId="6" borderId="4" xfId="0" applyNumberFormat="1" applyFont="1" applyFill="1" applyBorder="1" applyAlignment="1">
      <alignment horizontal="right"/>
    </xf>
    <xf numFmtId="0" fontId="17" fillId="6" borderId="3" xfId="0" quotePrefix="1" applyFont="1" applyFill="1" applyBorder="1" applyAlignment="1">
      <alignment horizontal="left" vertical="center" wrapText="1"/>
    </xf>
    <xf numFmtId="3" fontId="1" fillId="6" borderId="3" xfId="0" applyNumberFormat="1" applyFont="1" applyFill="1" applyBorder="1"/>
    <xf numFmtId="0" fontId="9" fillId="2" borderId="3" xfId="0" quotePrefix="1" applyFont="1" applyFill="1" applyBorder="1" applyAlignment="1">
      <alignment horizontal="left" vertical="center" wrapText="1"/>
    </xf>
    <xf numFmtId="0" fontId="1" fillId="6" borderId="3" xfId="0" applyFont="1" applyFill="1" applyBorder="1"/>
    <xf numFmtId="0" fontId="17" fillId="5" borderId="3" xfId="0" quotePrefix="1" applyFont="1" applyFill="1" applyBorder="1" applyAlignment="1">
      <alignment horizontal="left" vertical="center" wrapText="1"/>
    </xf>
    <xf numFmtId="3" fontId="6" fillId="5" borderId="3" xfId="0" applyNumberFormat="1" applyFont="1" applyFill="1" applyBorder="1" applyAlignment="1">
      <alignment horizontal="right"/>
    </xf>
    <xf numFmtId="0" fontId="7" fillId="2" borderId="1" xfId="0" quotePrefix="1" applyFont="1" applyFill="1" applyBorder="1" applyAlignment="1">
      <alignment horizontal="left" vertical="center"/>
    </xf>
    <xf numFmtId="0" fontId="7" fillId="2" borderId="2" xfId="0" quotePrefix="1" applyFont="1" applyFill="1" applyBorder="1" applyAlignment="1">
      <alignment horizontal="left" vertical="center"/>
    </xf>
    <xf numFmtId="0" fontId="7" fillId="2" borderId="4" xfId="0" quotePrefix="1" applyFont="1" applyFill="1" applyBorder="1" applyAlignment="1">
      <alignment horizontal="left" vertical="center"/>
    </xf>
    <xf numFmtId="0" fontId="8" fillId="2" borderId="4" xfId="0" quotePrefix="1" applyFont="1" applyFill="1" applyBorder="1" applyAlignment="1">
      <alignment horizontal="left" vertical="center"/>
    </xf>
    <xf numFmtId="3" fontId="19" fillId="0" borderId="3" xfId="0" applyNumberFormat="1" applyFont="1" applyBorder="1"/>
    <xf numFmtId="0" fontId="6" fillId="2" borderId="4" xfId="0" applyFont="1" applyFill="1" applyBorder="1" applyAlignment="1">
      <alignment horizontal="left" vertical="center" wrapText="1"/>
    </xf>
    <xf numFmtId="0" fontId="20" fillId="2" borderId="3" xfId="0" quotePrefix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3" fontId="7" fillId="2" borderId="3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left" vertical="center" wrapText="1"/>
    </xf>
    <xf numFmtId="3" fontId="6" fillId="7" borderId="4" xfId="0" applyNumberFormat="1" applyFont="1" applyFill="1" applyBorder="1" applyAlignment="1">
      <alignment horizontal="right"/>
    </xf>
    <xf numFmtId="0" fontId="18" fillId="6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0" fillId="0" borderId="3" xfId="0" applyNumberFormat="1" applyBorder="1"/>
    <xf numFmtId="164" fontId="21" fillId="0" borderId="3" xfId="0" applyNumberFormat="1" applyFont="1" applyBorder="1"/>
    <xf numFmtId="0" fontId="18" fillId="6" borderId="1" xfId="0" applyFont="1" applyFill="1" applyBorder="1" applyAlignment="1">
      <alignment horizontal="left" vertical="center"/>
    </xf>
    <xf numFmtId="0" fontId="18" fillId="6" borderId="2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21" fillId="0" borderId="3" xfId="0" applyNumberFormat="1" applyFont="1" applyBorder="1"/>
    <xf numFmtId="3" fontId="0" fillId="2" borderId="3" xfId="0" applyNumberFormat="1" applyFill="1" applyBorder="1"/>
    <xf numFmtId="0" fontId="22" fillId="8" borderId="1" xfId="0" quotePrefix="1" applyFont="1" applyFill="1" applyBorder="1" applyAlignment="1">
      <alignment horizontal="left" vertical="center"/>
    </xf>
    <xf numFmtId="0" fontId="7" fillId="8" borderId="2" xfId="0" quotePrefix="1" applyFont="1" applyFill="1" applyBorder="1" applyAlignment="1">
      <alignment horizontal="left" vertical="center"/>
    </xf>
    <xf numFmtId="0" fontId="7" fillId="8" borderId="4" xfId="0" quotePrefix="1" applyFont="1" applyFill="1" applyBorder="1" applyAlignment="1">
      <alignment horizontal="left" vertical="center"/>
    </xf>
    <xf numFmtId="0" fontId="17" fillId="8" borderId="3" xfId="0" applyFont="1" applyFill="1" applyBorder="1" applyAlignment="1">
      <alignment vertical="center" wrapText="1"/>
    </xf>
    <xf numFmtId="3" fontId="0" fillId="8" borderId="3" xfId="0" applyNumberFormat="1" applyFill="1" applyBorder="1"/>
    <xf numFmtId="0" fontId="23" fillId="2" borderId="3" xfId="0" quotePrefix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3" fontId="0" fillId="0" borderId="6" xfId="0" applyNumberFormat="1" applyBorder="1"/>
    <xf numFmtId="0" fontId="18" fillId="5" borderId="1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vertical="center" wrapText="1"/>
    </xf>
    <xf numFmtId="3" fontId="24" fillId="2" borderId="3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>
      <alignment horizontal="right"/>
    </xf>
    <xf numFmtId="0" fontId="17" fillId="2" borderId="3" xfId="0" quotePrefix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0" fillId="2" borderId="3" xfId="0" applyFill="1" applyBorder="1"/>
    <xf numFmtId="3" fontId="1" fillId="2" borderId="3" xfId="0" applyNumberFormat="1" applyFont="1" applyFill="1" applyBorder="1"/>
    <xf numFmtId="3" fontId="19" fillId="2" borderId="3" xfId="0" applyNumberFormat="1" applyFont="1" applyFill="1" applyBorder="1"/>
    <xf numFmtId="0" fontId="1" fillId="2" borderId="3" xfId="0" applyFont="1" applyFill="1" applyBorder="1"/>
    <xf numFmtId="0" fontId="0" fillId="2" borderId="0" xfId="0" applyFill="1"/>
    <xf numFmtId="3" fontId="1" fillId="3" borderId="3" xfId="0" applyNumberFormat="1" applyFont="1" applyFill="1" applyBorder="1"/>
    <xf numFmtId="3" fontId="0" fillId="2" borderId="4" xfId="0" applyNumberFormat="1" applyFill="1" applyBorder="1"/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3" fontId="26" fillId="0" borderId="3" xfId="0" applyNumberFormat="1" applyFont="1" applyBorder="1"/>
    <xf numFmtId="3" fontId="9" fillId="2" borderId="3" xfId="0" applyNumberFormat="1" applyFont="1" applyFill="1" applyBorder="1" applyAlignment="1">
      <alignment horizontal="right"/>
    </xf>
    <xf numFmtId="3" fontId="27" fillId="0" borderId="3" xfId="0" applyNumberFormat="1" applyFont="1" applyBorder="1"/>
    <xf numFmtId="3" fontId="28" fillId="4" borderId="4" xfId="0" applyNumberFormat="1" applyFont="1" applyFill="1" applyBorder="1" applyAlignment="1">
      <alignment horizontal="center" vertical="center" wrapText="1"/>
    </xf>
    <xf numFmtId="3" fontId="29" fillId="4" borderId="4" xfId="0" applyNumberFormat="1" applyFont="1" applyFill="1" applyBorder="1" applyAlignment="1">
      <alignment horizontal="center" vertical="center" wrapText="1"/>
    </xf>
    <xf numFmtId="0" fontId="8" fillId="2" borderId="0" xfId="0" quotePrefix="1" applyFont="1" applyFill="1" applyAlignment="1">
      <alignment horizontal="left" vertical="center"/>
    </xf>
    <xf numFmtId="3" fontId="7" fillId="2" borderId="0" xfId="0" applyNumberFormat="1" applyFont="1" applyFill="1" applyAlignment="1">
      <alignment horizontal="right"/>
    </xf>
    <xf numFmtId="3" fontId="31" fillId="2" borderId="3" xfId="0" applyNumberFormat="1" applyFont="1" applyFill="1" applyBorder="1"/>
    <xf numFmtId="164" fontId="31" fillId="0" borderId="3" xfId="0" applyNumberFormat="1" applyFont="1" applyBorder="1"/>
    <xf numFmtId="3" fontId="32" fillId="0" borderId="3" xfId="0" applyNumberFormat="1" applyFont="1" applyBorder="1"/>
    <xf numFmtId="3" fontId="6" fillId="9" borderId="3" xfId="0" applyNumberFormat="1" applyFont="1" applyFill="1" applyBorder="1" applyAlignment="1">
      <alignment horizontal="right"/>
    </xf>
    <xf numFmtId="3" fontId="6" fillId="9" borderId="1" xfId="0" quotePrefix="1" applyNumberFormat="1" applyFont="1" applyFill="1" applyBorder="1" applyAlignment="1">
      <alignment horizontal="right"/>
    </xf>
    <xf numFmtId="3" fontId="6" fillId="9" borderId="3" xfId="0" applyNumberFormat="1" applyFont="1" applyFill="1" applyBorder="1" applyAlignment="1">
      <alignment horizontal="right" wrapText="1"/>
    </xf>
    <xf numFmtId="3" fontId="6" fillId="9" borderId="3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164" fontId="1" fillId="0" borderId="3" xfId="0" applyNumberFormat="1" applyFont="1" applyBorder="1"/>
    <xf numFmtId="3" fontId="1" fillId="0" borderId="3" xfId="0" applyNumberFormat="1" applyFont="1" applyBorder="1"/>
    <xf numFmtId="3" fontId="33" fillId="2" borderId="3" xfId="0" applyNumberFormat="1" applyFont="1" applyFill="1" applyBorder="1" applyAlignment="1">
      <alignment horizontal="right"/>
    </xf>
    <xf numFmtId="3" fontId="27" fillId="2" borderId="3" xfId="0" applyNumberFormat="1" applyFont="1" applyFill="1" applyBorder="1"/>
    <xf numFmtId="0" fontId="17" fillId="2" borderId="3" xfId="0" applyFont="1" applyFill="1" applyBorder="1" applyAlignment="1">
      <alignment vertical="center" wrapText="1"/>
    </xf>
    <xf numFmtId="0" fontId="6" fillId="10" borderId="3" xfId="0" applyFont="1" applyFill="1" applyBorder="1" applyAlignment="1">
      <alignment horizontal="center" vertical="center" wrapText="1"/>
    </xf>
    <xf numFmtId="164" fontId="0" fillId="11" borderId="3" xfId="0" applyNumberFormat="1" applyFill="1" applyBorder="1"/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8" fillId="2" borderId="4" xfId="0" quotePrefix="1" applyFont="1" applyFill="1" applyBorder="1" applyAlignment="1">
      <alignment horizontal="left" vertical="center" wrapText="1"/>
    </xf>
    <xf numFmtId="3" fontId="0" fillId="0" borderId="7" xfId="0" applyNumberFormat="1" applyBorder="1"/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8" fillId="6" borderId="2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zoomScale="110" zoomScaleNormal="110" workbookViewId="0">
      <selection sqref="A1:J1"/>
    </sheetView>
  </sheetViews>
  <sheetFormatPr defaultRowHeight="15" x14ac:dyDescent="0.25"/>
  <cols>
    <col min="5" max="5" width="25.28515625" customWidth="1"/>
    <col min="6" max="7" width="25.28515625" hidden="1" customWidth="1"/>
    <col min="8" max="10" width="25.28515625" customWidth="1"/>
  </cols>
  <sheetData>
    <row r="1" spans="1:10" ht="42" customHeight="1" x14ac:dyDescent="0.25">
      <c r="A1" s="150" t="s">
        <v>220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150" t="s">
        <v>21</v>
      </c>
      <c r="B3" s="150"/>
      <c r="C3" s="150"/>
      <c r="D3" s="150"/>
      <c r="E3" s="150"/>
      <c r="F3" s="150"/>
      <c r="G3" s="150"/>
      <c r="H3" s="150"/>
      <c r="I3" s="152"/>
      <c r="J3" s="152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150" t="s">
        <v>28</v>
      </c>
      <c r="B5" s="151"/>
      <c r="C5" s="151"/>
      <c r="D5" s="151"/>
      <c r="E5" s="151"/>
      <c r="F5" s="151"/>
      <c r="G5" s="151"/>
      <c r="H5" s="151"/>
      <c r="I5" s="151"/>
      <c r="J5" s="151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34"/>
    </row>
    <row r="7" spans="1:10" ht="25.5" x14ac:dyDescent="0.25">
      <c r="A7" s="26"/>
      <c r="B7" s="27"/>
      <c r="C7" s="27"/>
      <c r="D7" s="28"/>
      <c r="E7" s="29"/>
      <c r="F7" s="4" t="s">
        <v>135</v>
      </c>
      <c r="G7" s="4" t="s">
        <v>136</v>
      </c>
      <c r="H7" s="4" t="s">
        <v>137</v>
      </c>
      <c r="I7" s="4" t="s">
        <v>208</v>
      </c>
      <c r="J7" s="4" t="s">
        <v>215</v>
      </c>
    </row>
    <row r="8" spans="1:10" x14ac:dyDescent="0.25">
      <c r="A8" s="153" t="s">
        <v>0</v>
      </c>
      <c r="B8" s="154"/>
      <c r="C8" s="154"/>
      <c r="D8" s="154"/>
      <c r="E8" s="155"/>
      <c r="F8" s="39">
        <f>F9+F10</f>
        <v>1678931</v>
      </c>
      <c r="G8" s="39">
        <f t="shared" ref="G8:J8" si="0">G9+G10</f>
        <v>1988783</v>
      </c>
      <c r="H8" s="39">
        <f t="shared" si="0"/>
        <v>2316800</v>
      </c>
      <c r="I8" s="39">
        <f t="shared" si="0"/>
        <v>291347</v>
      </c>
      <c r="J8" s="39">
        <f t="shared" si="0"/>
        <v>2608147</v>
      </c>
    </row>
    <row r="9" spans="1:10" x14ac:dyDescent="0.25">
      <c r="A9" s="156" t="s">
        <v>138</v>
      </c>
      <c r="B9" s="149"/>
      <c r="C9" s="149"/>
      <c r="D9" s="149"/>
      <c r="E9" s="157"/>
      <c r="F9" s="32">
        <v>1678760</v>
      </c>
      <c r="G9" s="31">
        <v>1988681</v>
      </c>
      <c r="H9" s="31">
        <v>2316698</v>
      </c>
      <c r="I9" s="31">
        <f>J9-H9</f>
        <v>291347</v>
      </c>
      <c r="J9" s="31">
        <v>2608045</v>
      </c>
    </row>
    <row r="10" spans="1:10" x14ac:dyDescent="0.25">
      <c r="A10" s="158" t="s">
        <v>141</v>
      </c>
      <c r="B10" s="157"/>
      <c r="C10" s="157"/>
      <c r="D10" s="157"/>
      <c r="E10" s="157"/>
      <c r="F10" s="31">
        <v>171</v>
      </c>
      <c r="G10" s="31">
        <v>102</v>
      </c>
      <c r="H10" s="31">
        <v>102</v>
      </c>
      <c r="I10" s="31">
        <f>J10-H10</f>
        <v>0</v>
      </c>
      <c r="J10" s="31">
        <v>102</v>
      </c>
    </row>
    <row r="11" spans="1:10" x14ac:dyDescent="0.25">
      <c r="A11" s="35" t="s">
        <v>1</v>
      </c>
      <c r="B11" s="36"/>
      <c r="C11" s="36"/>
      <c r="D11" s="36"/>
      <c r="E11" s="36"/>
      <c r="F11" s="30">
        <f>F12+F13</f>
        <v>1665987</v>
      </c>
      <c r="G11" s="30">
        <f t="shared" ref="G11:J11" si="1">G12+G13</f>
        <v>2001360</v>
      </c>
      <c r="H11" s="30">
        <f t="shared" si="1"/>
        <v>2337137</v>
      </c>
      <c r="I11" s="30">
        <f t="shared" si="1"/>
        <v>291347</v>
      </c>
      <c r="J11" s="30">
        <f t="shared" si="1"/>
        <v>2628484</v>
      </c>
    </row>
    <row r="12" spans="1:10" x14ac:dyDescent="0.25">
      <c r="A12" s="148" t="s">
        <v>139</v>
      </c>
      <c r="B12" s="149"/>
      <c r="C12" s="149"/>
      <c r="D12" s="149"/>
      <c r="E12" s="149"/>
      <c r="F12" s="31">
        <v>1637113</v>
      </c>
      <c r="G12" s="31">
        <v>1897664</v>
      </c>
      <c r="H12" s="31">
        <v>2179692</v>
      </c>
      <c r="I12" s="31">
        <f>J12-H12</f>
        <v>232500</v>
      </c>
      <c r="J12" s="32">
        <v>2412192</v>
      </c>
    </row>
    <row r="13" spans="1:10" x14ac:dyDescent="0.25">
      <c r="A13" s="158" t="s">
        <v>140</v>
      </c>
      <c r="B13" s="157"/>
      <c r="C13" s="157"/>
      <c r="D13" s="157"/>
      <c r="E13" s="157"/>
      <c r="F13" s="31">
        <v>28874</v>
      </c>
      <c r="G13" s="31">
        <v>103696</v>
      </c>
      <c r="H13" s="31">
        <v>157445</v>
      </c>
      <c r="I13" s="31">
        <f>J13-H13</f>
        <v>58847</v>
      </c>
      <c r="J13" s="31">
        <v>216292</v>
      </c>
    </row>
    <row r="14" spans="1:10" x14ac:dyDescent="0.25">
      <c r="A14" s="161" t="s">
        <v>211</v>
      </c>
      <c r="B14" s="154"/>
      <c r="C14" s="154"/>
      <c r="D14" s="154"/>
      <c r="E14" s="154"/>
      <c r="F14" s="30">
        <f>F8-F11</f>
        <v>12944</v>
      </c>
      <c r="G14" s="30">
        <f t="shared" ref="G14:J14" si="2">G8-G11</f>
        <v>-12577</v>
      </c>
      <c r="H14" s="30">
        <f t="shared" si="2"/>
        <v>-20337</v>
      </c>
      <c r="I14" s="30">
        <f t="shared" si="2"/>
        <v>0</v>
      </c>
      <c r="J14" s="30">
        <f t="shared" si="2"/>
        <v>-20337</v>
      </c>
    </row>
    <row r="15" spans="1:10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25">
      <c r="A16" s="150" t="s">
        <v>29</v>
      </c>
      <c r="B16" s="151"/>
      <c r="C16" s="151"/>
      <c r="D16" s="151"/>
      <c r="E16" s="151"/>
      <c r="F16" s="151"/>
      <c r="G16" s="151"/>
      <c r="H16" s="151"/>
      <c r="I16" s="151"/>
      <c r="J16" s="151"/>
    </row>
    <row r="17" spans="1:10" ht="18" x14ac:dyDescent="0.25">
      <c r="A17" s="5"/>
      <c r="B17" s="9"/>
      <c r="C17" s="9"/>
      <c r="D17" s="9"/>
      <c r="E17" s="9"/>
      <c r="F17" s="9"/>
      <c r="G17" s="9"/>
      <c r="H17" s="3"/>
      <c r="I17" s="3"/>
      <c r="J17" s="3"/>
    </row>
    <row r="18" spans="1:10" ht="25.5" x14ac:dyDescent="0.25">
      <c r="A18" s="26"/>
      <c r="B18" s="27"/>
      <c r="C18" s="27"/>
      <c r="D18" s="28"/>
      <c r="E18" s="29"/>
      <c r="F18" s="4" t="s">
        <v>135</v>
      </c>
      <c r="G18" s="4" t="s">
        <v>136</v>
      </c>
      <c r="H18" s="4" t="s">
        <v>137</v>
      </c>
      <c r="I18" s="4" t="s">
        <v>208</v>
      </c>
      <c r="J18" s="4" t="s">
        <v>215</v>
      </c>
    </row>
    <row r="19" spans="1:10" ht="15.75" customHeight="1" x14ac:dyDescent="0.25">
      <c r="A19" s="156" t="s">
        <v>143</v>
      </c>
      <c r="B19" s="159"/>
      <c r="C19" s="159"/>
      <c r="D19" s="159"/>
      <c r="E19" s="160"/>
      <c r="F19" s="31"/>
      <c r="G19" s="31"/>
      <c r="H19" s="31"/>
      <c r="I19" s="31"/>
      <c r="J19" s="31"/>
    </row>
    <row r="20" spans="1:10" x14ac:dyDescent="0.25">
      <c r="A20" s="156" t="s">
        <v>142</v>
      </c>
      <c r="B20" s="149"/>
      <c r="C20" s="149"/>
      <c r="D20" s="149"/>
      <c r="E20" s="149"/>
      <c r="F20" s="31"/>
      <c r="G20" s="31"/>
      <c r="H20" s="31"/>
      <c r="I20" s="31"/>
      <c r="J20" s="31"/>
    </row>
    <row r="21" spans="1:10" x14ac:dyDescent="0.25">
      <c r="A21" s="161" t="s">
        <v>3</v>
      </c>
      <c r="B21" s="154"/>
      <c r="C21" s="154"/>
      <c r="D21" s="154"/>
      <c r="E21" s="154"/>
      <c r="F21" s="30">
        <f>F19-F20</f>
        <v>0</v>
      </c>
      <c r="G21" s="30">
        <f t="shared" ref="G21:J21" si="3">G19-G20</f>
        <v>0</v>
      </c>
      <c r="H21" s="30">
        <f t="shared" si="3"/>
        <v>0</v>
      </c>
      <c r="I21" s="30">
        <f t="shared" si="3"/>
        <v>0</v>
      </c>
      <c r="J21" s="30">
        <f t="shared" si="3"/>
        <v>0</v>
      </c>
    </row>
    <row r="22" spans="1:10" x14ac:dyDescent="0.25">
      <c r="A22" s="161" t="s">
        <v>212</v>
      </c>
      <c r="B22" s="154"/>
      <c r="C22" s="154"/>
      <c r="D22" s="154"/>
      <c r="E22" s="154"/>
      <c r="F22" s="30">
        <f>F14+F21</f>
        <v>12944</v>
      </c>
      <c r="G22" s="30">
        <f t="shared" ref="G22:J22" si="4">G14+G21</f>
        <v>-12577</v>
      </c>
      <c r="H22" s="30">
        <f t="shared" si="4"/>
        <v>-20337</v>
      </c>
      <c r="I22" s="30">
        <f>J22-H22</f>
        <v>0</v>
      </c>
      <c r="J22" s="30">
        <f t="shared" si="4"/>
        <v>-20337</v>
      </c>
    </row>
    <row r="23" spans="1:10" ht="18" x14ac:dyDescent="0.25">
      <c r="A23" s="22"/>
      <c r="B23" s="9"/>
      <c r="C23" s="9"/>
      <c r="D23" s="9"/>
      <c r="E23" s="9"/>
      <c r="F23" s="9"/>
      <c r="G23" s="9"/>
      <c r="H23" s="3"/>
      <c r="I23" s="3"/>
      <c r="J23" s="3"/>
    </row>
    <row r="24" spans="1:10" ht="18" customHeight="1" x14ac:dyDescent="0.25">
      <c r="A24" s="150" t="s">
        <v>206</v>
      </c>
      <c r="B24" s="151"/>
      <c r="C24" s="151"/>
      <c r="D24" s="151"/>
      <c r="E24" s="151"/>
      <c r="F24" s="151"/>
      <c r="G24" s="151"/>
      <c r="H24" s="151"/>
      <c r="I24" s="151"/>
      <c r="J24" s="151"/>
    </row>
    <row r="25" spans="1:10" ht="18" x14ac:dyDescent="0.25">
      <c r="A25" s="22"/>
      <c r="B25" s="9"/>
      <c r="C25" s="9"/>
      <c r="D25" s="9"/>
      <c r="E25" s="9"/>
      <c r="F25" s="9"/>
      <c r="G25" s="9"/>
      <c r="H25" s="3"/>
      <c r="I25" s="3"/>
      <c r="J25" s="3"/>
    </row>
    <row r="26" spans="1:10" ht="25.5" x14ac:dyDescent="0.25">
      <c r="A26" s="26"/>
      <c r="B26" s="27"/>
      <c r="C26" s="27"/>
      <c r="D26" s="28"/>
      <c r="E26" s="29"/>
      <c r="F26" s="4" t="s">
        <v>135</v>
      </c>
      <c r="G26" s="4" t="s">
        <v>136</v>
      </c>
      <c r="H26" s="4" t="s">
        <v>137</v>
      </c>
      <c r="I26" s="4" t="s">
        <v>208</v>
      </c>
      <c r="J26" s="4" t="s">
        <v>215</v>
      </c>
    </row>
    <row r="27" spans="1:10" x14ac:dyDescent="0.25">
      <c r="A27" s="164" t="s">
        <v>213</v>
      </c>
      <c r="B27" s="165"/>
      <c r="C27" s="165"/>
      <c r="D27" s="165"/>
      <c r="E27" s="166"/>
      <c r="F27" s="133">
        <v>-76</v>
      </c>
      <c r="G27" s="133">
        <v>12577</v>
      </c>
      <c r="H27" s="133">
        <v>-20337</v>
      </c>
      <c r="I27" s="132">
        <v>0</v>
      </c>
      <c r="J27" s="134">
        <v>-20337</v>
      </c>
    </row>
    <row r="28" spans="1:10" ht="29.25" customHeight="1" x14ac:dyDescent="0.25">
      <c r="A28" s="164" t="s">
        <v>214</v>
      </c>
      <c r="B28" s="165"/>
      <c r="C28" s="165"/>
      <c r="D28" s="165"/>
      <c r="E28" s="166"/>
      <c r="F28" s="133">
        <f>F22+F27</f>
        <v>12868</v>
      </c>
      <c r="G28" s="133">
        <f t="shared" ref="G28" si="5">G22+G27</f>
        <v>0</v>
      </c>
      <c r="H28" s="133">
        <v>-20337</v>
      </c>
      <c r="I28" s="132">
        <v>0</v>
      </c>
      <c r="J28" s="135">
        <v>-20337</v>
      </c>
    </row>
    <row r="29" spans="1:10" ht="43.5" customHeight="1" x14ac:dyDescent="0.25">
      <c r="A29" s="167" t="s">
        <v>146</v>
      </c>
      <c r="B29" s="168"/>
      <c r="C29" s="168"/>
      <c r="D29" s="168"/>
      <c r="E29" s="169"/>
      <c r="F29" s="33">
        <f>F14+F21+F27-F28</f>
        <v>0</v>
      </c>
      <c r="G29" s="33">
        <f t="shared" ref="G29" si="6">G14+G21+G27-G28</f>
        <v>0</v>
      </c>
      <c r="H29" s="33">
        <v>0</v>
      </c>
      <c r="I29" s="33">
        <v>0</v>
      </c>
      <c r="J29" s="136">
        <v>0</v>
      </c>
    </row>
    <row r="31" spans="1:10" ht="15.75" x14ac:dyDescent="0.25">
      <c r="A31" s="150" t="s">
        <v>147</v>
      </c>
      <c r="B31" s="151"/>
      <c r="C31" s="151"/>
      <c r="D31" s="151"/>
      <c r="E31" s="151"/>
      <c r="F31" s="151"/>
      <c r="G31" s="151"/>
      <c r="H31" s="151"/>
      <c r="I31" s="151"/>
      <c r="J31" s="151"/>
    </row>
    <row r="33" spans="1:10" ht="25.5" x14ac:dyDescent="0.25">
      <c r="A33" s="26"/>
      <c r="B33" s="27"/>
      <c r="C33" s="27"/>
      <c r="D33" s="28"/>
      <c r="E33" s="29"/>
      <c r="F33" s="4" t="s">
        <v>135</v>
      </c>
      <c r="G33" s="4" t="s">
        <v>136</v>
      </c>
      <c r="H33" s="4" t="s">
        <v>137</v>
      </c>
      <c r="I33" s="4" t="s">
        <v>208</v>
      </c>
      <c r="J33" s="4" t="s">
        <v>215</v>
      </c>
    </row>
    <row r="34" spans="1:10" ht="15" customHeight="1" x14ac:dyDescent="0.25">
      <c r="A34" s="164" t="s">
        <v>144</v>
      </c>
      <c r="B34" s="165"/>
      <c r="C34" s="165"/>
      <c r="D34" s="165"/>
      <c r="E34" s="166"/>
      <c r="F34" s="31"/>
      <c r="G34" s="31"/>
      <c r="H34" s="31"/>
      <c r="I34" s="31">
        <f t="shared" ref="I34:I35" si="7">J34-H34</f>
        <v>0</v>
      </c>
      <c r="J34" s="31"/>
    </row>
    <row r="35" spans="1:10" ht="30" customHeight="1" x14ac:dyDescent="0.25">
      <c r="A35" s="156" t="s">
        <v>2</v>
      </c>
      <c r="B35" s="149"/>
      <c r="C35" s="149"/>
      <c r="D35" s="149"/>
      <c r="E35" s="149"/>
      <c r="F35" s="31"/>
      <c r="G35" s="31"/>
      <c r="H35" s="31"/>
      <c r="I35" s="31">
        <f t="shared" si="7"/>
        <v>0</v>
      </c>
      <c r="J35" s="31"/>
    </row>
    <row r="36" spans="1:10" x14ac:dyDescent="0.25">
      <c r="A36" s="161" t="s">
        <v>148</v>
      </c>
      <c r="B36" s="154"/>
      <c r="C36" s="154"/>
      <c r="D36" s="154"/>
      <c r="E36" s="154"/>
      <c r="F36" s="30">
        <v>0</v>
      </c>
      <c r="G36" s="30">
        <v>0</v>
      </c>
      <c r="H36" s="30">
        <v>0</v>
      </c>
      <c r="I36" s="30">
        <v>0</v>
      </c>
      <c r="J36" s="30">
        <v>0</v>
      </c>
    </row>
    <row r="37" spans="1:10" ht="13.5" customHeight="1" x14ac:dyDescent="0.25">
      <c r="A37" s="164" t="s">
        <v>145</v>
      </c>
      <c r="B37" s="165"/>
      <c r="C37" s="165"/>
      <c r="D37" s="165"/>
      <c r="E37" s="166"/>
      <c r="F37" s="30">
        <f>F34-F35+F36</f>
        <v>0</v>
      </c>
      <c r="G37" s="30">
        <f t="shared" ref="G37:J37" si="8">G34-G35+G36</f>
        <v>0</v>
      </c>
      <c r="H37" s="30">
        <f t="shared" si="8"/>
        <v>0</v>
      </c>
      <c r="I37" s="30">
        <f t="shared" si="8"/>
        <v>0</v>
      </c>
      <c r="J37" s="30">
        <f t="shared" si="8"/>
        <v>0</v>
      </c>
    </row>
    <row r="38" spans="1:10" ht="13.5" customHeight="1" x14ac:dyDescent="0.25">
      <c r="A38" s="162"/>
      <c r="B38" s="163"/>
      <c r="C38" s="163"/>
      <c r="D38" s="163"/>
      <c r="E38" s="163"/>
      <c r="F38" s="163"/>
      <c r="G38" s="163"/>
      <c r="H38" s="163"/>
      <c r="I38" s="163"/>
      <c r="J38" s="163"/>
    </row>
    <row r="39" spans="1:10" ht="15" customHeight="1" x14ac:dyDescent="0.25"/>
  </sheetData>
  <mergeCells count="24">
    <mergeCell ref="A38:J38"/>
    <mergeCell ref="A24:J24"/>
    <mergeCell ref="A27:E27"/>
    <mergeCell ref="A29:E29"/>
    <mergeCell ref="A28:E28"/>
    <mergeCell ref="A31:J31"/>
    <mergeCell ref="A34:E34"/>
    <mergeCell ref="A35:E35"/>
    <mergeCell ref="A36:E36"/>
    <mergeCell ref="A37:E37"/>
    <mergeCell ref="A19:E19"/>
    <mergeCell ref="A20:E20"/>
    <mergeCell ref="A22:E22"/>
    <mergeCell ref="A13:E13"/>
    <mergeCell ref="A14:E14"/>
    <mergeCell ref="A21:E21"/>
    <mergeCell ref="A12:E12"/>
    <mergeCell ref="A5:J5"/>
    <mergeCell ref="A16:J16"/>
    <mergeCell ref="A1:J1"/>
    <mergeCell ref="A3:J3"/>
    <mergeCell ref="A8:E8"/>
    <mergeCell ref="A9:E9"/>
    <mergeCell ref="A10:E10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4"/>
  <sheetViews>
    <sheetView workbookViewId="0">
      <selection sqref="A1:J1"/>
    </sheetView>
  </sheetViews>
  <sheetFormatPr defaultRowHeight="15" x14ac:dyDescent="0.25"/>
  <cols>
    <col min="1" max="1" width="7.42578125" bestFit="1" customWidth="1"/>
    <col min="2" max="2" width="6.140625" customWidth="1"/>
    <col min="3" max="3" width="5.42578125" bestFit="1" customWidth="1"/>
    <col min="4" max="4" width="25.28515625" customWidth="1"/>
    <col min="5" max="6" width="25.28515625" hidden="1" customWidth="1"/>
    <col min="7" max="9" width="25.28515625" customWidth="1"/>
  </cols>
  <sheetData>
    <row r="1" spans="1:10" ht="42" customHeight="1" x14ac:dyDescent="0.25">
      <c r="A1" s="150" t="s">
        <v>220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0" ht="15.75" x14ac:dyDescent="0.25">
      <c r="A3" s="150" t="s">
        <v>21</v>
      </c>
      <c r="B3" s="150"/>
      <c r="C3" s="150"/>
      <c r="D3" s="150"/>
      <c r="E3" s="150"/>
      <c r="F3" s="150"/>
      <c r="G3" s="150"/>
      <c r="H3" s="152"/>
      <c r="I3" s="152"/>
    </row>
    <row r="4" spans="1:10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0" ht="18" customHeight="1" x14ac:dyDescent="0.25">
      <c r="A5" s="150" t="s">
        <v>5</v>
      </c>
      <c r="B5" s="151"/>
      <c r="C5" s="151"/>
      <c r="D5" s="151"/>
      <c r="E5" s="151"/>
      <c r="F5" s="151"/>
      <c r="G5" s="151"/>
      <c r="H5" s="151"/>
      <c r="I5" s="151"/>
    </row>
    <row r="6" spans="1:10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10" ht="15.75" x14ac:dyDescent="0.25">
      <c r="A7" s="150" t="s">
        <v>149</v>
      </c>
      <c r="B7" s="170"/>
      <c r="C7" s="170"/>
      <c r="D7" s="170"/>
      <c r="E7" s="170"/>
      <c r="F7" s="170"/>
      <c r="G7" s="170"/>
      <c r="H7" s="170"/>
      <c r="I7" s="170"/>
    </row>
    <row r="8" spans="1:10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10" ht="25.5" x14ac:dyDescent="0.25">
      <c r="A9" s="21" t="s">
        <v>6</v>
      </c>
      <c r="B9" s="20" t="s">
        <v>7</v>
      </c>
      <c r="C9" s="20" t="s">
        <v>8</v>
      </c>
      <c r="D9" s="20" t="s">
        <v>4</v>
      </c>
      <c r="E9" s="20" t="s">
        <v>150</v>
      </c>
      <c r="F9" s="21" t="s">
        <v>136</v>
      </c>
      <c r="G9" s="21" t="s">
        <v>151</v>
      </c>
      <c r="H9" s="142" t="s">
        <v>208</v>
      </c>
      <c r="I9" s="142" t="s">
        <v>215</v>
      </c>
    </row>
    <row r="10" spans="1:10" x14ac:dyDescent="0.25">
      <c r="A10" s="21"/>
      <c r="B10" s="20"/>
      <c r="C10" s="20"/>
      <c r="D10" s="20" t="s">
        <v>200</v>
      </c>
      <c r="E10" s="126">
        <f>E11+E41+E46</f>
        <v>1678855</v>
      </c>
      <c r="F10" s="126">
        <f t="shared" ref="F10" si="0">F11+F41+F46</f>
        <v>2001360</v>
      </c>
      <c r="G10" s="126">
        <f>G11+G41+G46</f>
        <v>2337137</v>
      </c>
      <c r="H10" s="126">
        <f t="shared" ref="H10:I10" si="1">H11+H41+H46</f>
        <v>291347</v>
      </c>
      <c r="I10" s="126">
        <f t="shared" si="1"/>
        <v>2628484</v>
      </c>
    </row>
    <row r="11" spans="1:10" ht="15.75" customHeight="1" x14ac:dyDescent="0.25">
      <c r="A11" s="13">
        <v>6</v>
      </c>
      <c r="B11" s="13"/>
      <c r="C11" s="13"/>
      <c r="D11" s="13" t="s">
        <v>9</v>
      </c>
      <c r="E11" s="43">
        <f>E12+E17+E21+E26+E34</f>
        <v>1678760</v>
      </c>
      <c r="F11" s="43">
        <f>F12+F17+F21+F26+F34</f>
        <v>1988681</v>
      </c>
      <c r="G11" s="43">
        <f>G12+G17+G21+G26+G34</f>
        <v>2316698</v>
      </c>
      <c r="H11" s="43">
        <f t="shared" ref="H11:I11" si="2">H12+H17+H21+H26+H34</f>
        <v>291347</v>
      </c>
      <c r="I11" s="43">
        <f t="shared" si="2"/>
        <v>2608045</v>
      </c>
    </row>
    <row r="12" spans="1:10" ht="38.25" x14ac:dyDescent="0.25">
      <c r="A12" s="13"/>
      <c r="B12" s="13">
        <v>63</v>
      </c>
      <c r="C12" s="13"/>
      <c r="D12" s="13" t="s">
        <v>31</v>
      </c>
      <c r="E12" s="43">
        <f t="shared" ref="E12" si="3">E14</f>
        <v>1390954</v>
      </c>
      <c r="F12" s="43">
        <f>F14</f>
        <v>1708294</v>
      </c>
      <c r="G12" s="43">
        <f>G14</f>
        <v>2088391</v>
      </c>
      <c r="H12" s="43">
        <f t="shared" ref="H12:I12" si="4">H14</f>
        <v>223300</v>
      </c>
      <c r="I12" s="43">
        <f t="shared" si="4"/>
        <v>2311691</v>
      </c>
    </row>
    <row r="13" spans="1:10" s="38" customFormat="1" ht="12.75" x14ac:dyDescent="0.2">
      <c r="A13" s="14"/>
      <c r="B13" s="14"/>
      <c r="C13" s="15">
        <v>43</v>
      </c>
      <c r="D13" s="15" t="s">
        <v>35</v>
      </c>
      <c r="E13" s="10">
        <v>1390954</v>
      </c>
      <c r="F13" s="11">
        <v>1708294</v>
      </c>
      <c r="G13" s="11">
        <v>2088391</v>
      </c>
      <c r="H13" s="11">
        <f>I13-G13</f>
        <v>223300</v>
      </c>
      <c r="I13" s="11">
        <v>2311691</v>
      </c>
    </row>
    <row r="14" spans="1:10" s="38" customFormat="1" ht="25.5" hidden="1" x14ac:dyDescent="0.2">
      <c r="A14" s="14"/>
      <c r="B14" s="14">
        <v>636</v>
      </c>
      <c r="C14" s="15"/>
      <c r="D14" s="18" t="s">
        <v>58</v>
      </c>
      <c r="E14" s="11">
        <f>E15+E16</f>
        <v>1390954</v>
      </c>
      <c r="F14" s="11">
        <f>F15+F16</f>
        <v>1708294</v>
      </c>
      <c r="G14" s="11">
        <f>G15+G16</f>
        <v>2088391</v>
      </c>
      <c r="H14" s="11">
        <f t="shared" ref="H14:I14" si="5">H15+H16</f>
        <v>223300</v>
      </c>
      <c r="I14" s="11">
        <f t="shared" si="5"/>
        <v>2311691</v>
      </c>
    </row>
    <row r="15" spans="1:10" s="38" customFormat="1" ht="38.25" hidden="1" x14ac:dyDescent="0.2">
      <c r="A15" s="14"/>
      <c r="B15" s="14">
        <v>6361</v>
      </c>
      <c r="C15" s="15"/>
      <c r="D15" s="18" t="s">
        <v>59</v>
      </c>
      <c r="E15" s="10">
        <v>1387947</v>
      </c>
      <c r="F15" s="11">
        <v>1664977</v>
      </c>
      <c r="G15" s="11">
        <v>1966391</v>
      </c>
      <c r="H15" s="11">
        <f t="shared" ref="H15:H16" si="6">I15-G15</f>
        <v>223300</v>
      </c>
      <c r="I15" s="11">
        <v>2189691</v>
      </c>
    </row>
    <row r="16" spans="1:10" s="38" customFormat="1" ht="38.25" hidden="1" x14ac:dyDescent="0.2">
      <c r="A16" s="14"/>
      <c r="B16" s="14">
        <v>6362</v>
      </c>
      <c r="C16" s="15"/>
      <c r="D16" s="18" t="s">
        <v>60</v>
      </c>
      <c r="E16" s="10">
        <v>3007</v>
      </c>
      <c r="F16" s="11">
        <v>43317</v>
      </c>
      <c r="G16" s="11">
        <v>122000</v>
      </c>
      <c r="H16" s="11">
        <f t="shared" si="6"/>
        <v>0</v>
      </c>
      <c r="I16" s="11">
        <v>122000</v>
      </c>
    </row>
    <row r="17" spans="1:9" x14ac:dyDescent="0.25">
      <c r="A17" s="14"/>
      <c r="B17" s="25">
        <v>64</v>
      </c>
      <c r="C17" s="44"/>
      <c r="D17" s="44" t="s">
        <v>36</v>
      </c>
      <c r="E17" s="43">
        <f>E19</f>
        <v>0</v>
      </c>
      <c r="F17" s="43">
        <f>F19</f>
        <v>10</v>
      </c>
      <c r="G17" s="43">
        <f>G19</f>
        <v>10</v>
      </c>
      <c r="H17" s="43">
        <f t="shared" ref="H17:I17" si="7">H19</f>
        <v>0</v>
      </c>
      <c r="I17" s="43">
        <f t="shared" si="7"/>
        <v>10</v>
      </c>
    </row>
    <row r="18" spans="1:9" ht="25.5" x14ac:dyDescent="0.25">
      <c r="A18" s="14"/>
      <c r="B18" s="25"/>
      <c r="C18" s="15">
        <v>12</v>
      </c>
      <c r="D18" s="37" t="s">
        <v>37</v>
      </c>
      <c r="E18" s="10">
        <v>0</v>
      </c>
      <c r="F18" s="11">
        <v>10</v>
      </c>
      <c r="G18" s="11">
        <v>10</v>
      </c>
      <c r="H18" s="11">
        <f>I18-G18</f>
        <v>0</v>
      </c>
      <c r="I18" s="11">
        <v>10</v>
      </c>
    </row>
    <row r="19" spans="1:9" ht="25.5" hidden="1" x14ac:dyDescent="0.25">
      <c r="A19" s="14"/>
      <c r="B19" s="25">
        <v>641</v>
      </c>
      <c r="C19" s="15"/>
      <c r="D19" s="37" t="s">
        <v>176</v>
      </c>
      <c r="E19" s="11">
        <f>E20</f>
        <v>0</v>
      </c>
      <c r="F19" s="11">
        <f>F20</f>
        <v>10</v>
      </c>
      <c r="G19" s="11">
        <f>G20</f>
        <v>10</v>
      </c>
      <c r="H19" s="11">
        <f>H20</f>
        <v>0</v>
      </c>
      <c r="I19" s="11">
        <f>I20</f>
        <v>10</v>
      </c>
    </row>
    <row r="20" spans="1:9" ht="38.25" hidden="1" x14ac:dyDescent="0.25">
      <c r="A20" s="14"/>
      <c r="B20" s="25">
        <v>6413</v>
      </c>
      <c r="C20" s="15"/>
      <c r="D20" s="37" t="s">
        <v>177</v>
      </c>
      <c r="E20" s="10">
        <v>0</v>
      </c>
      <c r="F20" s="11">
        <v>10</v>
      </c>
      <c r="G20" s="11">
        <v>10</v>
      </c>
      <c r="H20" s="11">
        <f>I20-G20</f>
        <v>0</v>
      </c>
      <c r="I20" s="11">
        <v>10</v>
      </c>
    </row>
    <row r="21" spans="1:9" ht="51" x14ac:dyDescent="0.25">
      <c r="A21" s="14"/>
      <c r="B21" s="25">
        <v>65</v>
      </c>
      <c r="C21" s="44"/>
      <c r="D21" s="45" t="s">
        <v>38</v>
      </c>
      <c r="E21" s="43">
        <f>E22+E23</f>
        <v>74230</v>
      </c>
      <c r="F21" s="43">
        <f>F22+F23</f>
        <v>33200</v>
      </c>
      <c r="G21" s="43">
        <f>G22+G23</f>
        <v>23100</v>
      </c>
      <c r="H21" s="43">
        <f t="shared" ref="H21:I21" si="8">H22+H23</f>
        <v>400</v>
      </c>
      <c r="I21" s="43">
        <f t="shared" si="8"/>
        <v>23500</v>
      </c>
    </row>
    <row r="22" spans="1:9" ht="25.5" x14ac:dyDescent="0.25">
      <c r="A22" s="14"/>
      <c r="B22" s="14"/>
      <c r="C22" s="15">
        <v>37</v>
      </c>
      <c r="D22" s="37" t="s">
        <v>39</v>
      </c>
      <c r="E22" s="10">
        <v>74230</v>
      </c>
      <c r="F22" s="11">
        <v>32402</v>
      </c>
      <c r="G22" s="11">
        <v>23100</v>
      </c>
      <c r="H22" s="11">
        <f t="shared" ref="H22:H23" si="9">I22-G22</f>
        <v>0</v>
      </c>
      <c r="I22" s="11">
        <v>23100</v>
      </c>
    </row>
    <row r="23" spans="1:9" ht="51" x14ac:dyDescent="0.25">
      <c r="A23" s="14"/>
      <c r="B23" s="14"/>
      <c r="C23" s="15">
        <v>62</v>
      </c>
      <c r="D23" s="37" t="s">
        <v>178</v>
      </c>
      <c r="E23" s="10"/>
      <c r="F23" s="11">
        <v>798</v>
      </c>
      <c r="G23" s="11"/>
      <c r="H23" s="11">
        <f t="shared" si="9"/>
        <v>400</v>
      </c>
      <c r="I23" s="11">
        <v>400</v>
      </c>
    </row>
    <row r="24" spans="1:9" ht="25.5" hidden="1" x14ac:dyDescent="0.25">
      <c r="A24" s="14"/>
      <c r="B24" s="14">
        <v>652</v>
      </c>
      <c r="C24" s="15"/>
      <c r="D24" s="37" t="s">
        <v>61</v>
      </c>
      <c r="E24" s="11">
        <f>E25</f>
        <v>74230</v>
      </c>
      <c r="F24" s="11">
        <f>F25</f>
        <v>33200</v>
      </c>
      <c r="G24" s="11">
        <f>G25</f>
        <v>23100</v>
      </c>
      <c r="H24" s="11">
        <f>H25</f>
        <v>400</v>
      </c>
      <c r="I24" s="11">
        <f>I25</f>
        <v>23500</v>
      </c>
    </row>
    <row r="25" spans="1:9" hidden="1" x14ac:dyDescent="0.25">
      <c r="A25" s="14"/>
      <c r="B25" s="14">
        <v>6526</v>
      </c>
      <c r="C25" s="15"/>
      <c r="D25" s="37" t="s">
        <v>62</v>
      </c>
      <c r="E25" s="10">
        <v>74230</v>
      </c>
      <c r="F25" s="11">
        <v>33200</v>
      </c>
      <c r="G25" s="11">
        <v>23100</v>
      </c>
      <c r="H25" s="11">
        <f>I25-G25</f>
        <v>400</v>
      </c>
      <c r="I25" s="11">
        <v>23500</v>
      </c>
    </row>
    <row r="26" spans="1:9" ht="51" x14ac:dyDescent="0.25">
      <c r="A26" s="14"/>
      <c r="B26" s="25">
        <v>66</v>
      </c>
      <c r="C26" s="25"/>
      <c r="D26" s="46" t="s">
        <v>40</v>
      </c>
      <c r="E26" s="43">
        <f>E27+E28</f>
        <v>8550</v>
      </c>
      <c r="F26" s="43">
        <f>F27+F28</f>
        <v>12993</v>
      </c>
      <c r="G26" s="43">
        <f>G27+G28</f>
        <v>9400</v>
      </c>
      <c r="H26" s="43">
        <f t="shared" ref="H26:I26" si="10">H27+H28</f>
        <v>0</v>
      </c>
      <c r="I26" s="43">
        <f t="shared" si="10"/>
        <v>9400</v>
      </c>
    </row>
    <row r="27" spans="1:9" x14ac:dyDescent="0.25">
      <c r="A27" s="14"/>
      <c r="B27" s="25"/>
      <c r="C27" s="15">
        <v>22</v>
      </c>
      <c r="D27" s="37" t="s">
        <v>41</v>
      </c>
      <c r="E27" s="10">
        <v>6665</v>
      </c>
      <c r="F27" s="11">
        <v>8891</v>
      </c>
      <c r="G27" s="11">
        <v>8000</v>
      </c>
      <c r="H27" s="11">
        <f t="shared" ref="H27:H28" si="11">I27-G27</f>
        <v>0</v>
      </c>
      <c r="I27" s="11">
        <v>8000</v>
      </c>
    </row>
    <row r="28" spans="1:9" x14ac:dyDescent="0.25">
      <c r="A28" s="14"/>
      <c r="B28" s="25"/>
      <c r="C28" s="15">
        <v>52</v>
      </c>
      <c r="D28" s="37" t="s">
        <v>42</v>
      </c>
      <c r="E28" s="10">
        <v>1885</v>
      </c>
      <c r="F28" s="11">
        <v>4102</v>
      </c>
      <c r="G28" s="11">
        <v>1400</v>
      </c>
      <c r="H28" s="11">
        <f t="shared" si="11"/>
        <v>0</v>
      </c>
      <c r="I28" s="11">
        <v>1400</v>
      </c>
    </row>
    <row r="29" spans="1:9" ht="25.5" hidden="1" x14ac:dyDescent="0.25">
      <c r="A29" s="14"/>
      <c r="B29" s="14">
        <v>661</v>
      </c>
      <c r="C29" s="15"/>
      <c r="D29" s="37" t="s">
        <v>63</v>
      </c>
      <c r="E29" s="11">
        <f>E30</f>
        <v>6665</v>
      </c>
      <c r="F29" s="11">
        <f>F30</f>
        <v>8891</v>
      </c>
      <c r="G29" s="11">
        <f>G30</f>
        <v>8000</v>
      </c>
      <c r="H29" s="11">
        <f>H30</f>
        <v>0</v>
      </c>
      <c r="I29" s="11">
        <f t="shared" ref="I29" si="12">I30</f>
        <v>8000</v>
      </c>
    </row>
    <row r="30" spans="1:9" hidden="1" x14ac:dyDescent="0.25">
      <c r="A30" s="14"/>
      <c r="B30" s="14">
        <v>6615</v>
      </c>
      <c r="C30" s="15"/>
      <c r="D30" s="37" t="s">
        <v>64</v>
      </c>
      <c r="E30" s="10">
        <v>6665</v>
      </c>
      <c r="F30" s="11">
        <v>8891</v>
      </c>
      <c r="G30" s="11">
        <v>8000</v>
      </c>
      <c r="H30" s="11">
        <f>I30-G30</f>
        <v>0</v>
      </c>
      <c r="I30" s="11">
        <v>8000</v>
      </c>
    </row>
    <row r="31" spans="1:9" ht="38.25" hidden="1" x14ac:dyDescent="0.25">
      <c r="A31" s="14"/>
      <c r="B31" s="14">
        <v>663</v>
      </c>
      <c r="C31" s="15"/>
      <c r="D31" s="37" t="s">
        <v>65</v>
      </c>
      <c r="E31" s="11">
        <f>E32+E33</f>
        <v>1885</v>
      </c>
      <c r="F31" s="11">
        <f>F32+F33</f>
        <v>4102</v>
      </c>
      <c r="G31" s="11">
        <f>G32+G33</f>
        <v>1400</v>
      </c>
      <c r="H31" s="11">
        <f>H32+H33</f>
        <v>0</v>
      </c>
      <c r="I31" s="11">
        <f>I32+I33</f>
        <v>1400</v>
      </c>
    </row>
    <row r="32" spans="1:9" hidden="1" x14ac:dyDescent="0.25">
      <c r="A32" s="14"/>
      <c r="B32" s="14">
        <v>6631</v>
      </c>
      <c r="C32" s="15"/>
      <c r="D32" s="37" t="s">
        <v>66</v>
      </c>
      <c r="E32" s="10">
        <v>1358</v>
      </c>
      <c r="F32" s="11">
        <v>4102</v>
      </c>
      <c r="G32" s="11">
        <v>1400</v>
      </c>
      <c r="H32" s="11">
        <f t="shared" ref="H32:H33" si="13">I32-G32</f>
        <v>0</v>
      </c>
      <c r="I32" s="11">
        <v>1400</v>
      </c>
    </row>
    <row r="33" spans="1:9" hidden="1" x14ac:dyDescent="0.25">
      <c r="A33" s="14"/>
      <c r="B33" s="14">
        <v>6632</v>
      </c>
      <c r="C33" s="15"/>
      <c r="D33" s="37" t="s">
        <v>67</v>
      </c>
      <c r="E33" s="10">
        <v>527</v>
      </c>
      <c r="F33" s="11">
        <v>0</v>
      </c>
      <c r="G33" s="11"/>
      <c r="H33" s="11">
        <f t="shared" si="13"/>
        <v>0</v>
      </c>
      <c r="I33" s="11"/>
    </row>
    <row r="34" spans="1:9" ht="51" x14ac:dyDescent="0.25">
      <c r="A34" s="14"/>
      <c r="B34" s="25">
        <v>67</v>
      </c>
      <c r="C34" s="44"/>
      <c r="D34" s="13" t="s">
        <v>32</v>
      </c>
      <c r="E34" s="43">
        <f>E35+E36</f>
        <v>205026</v>
      </c>
      <c r="F34" s="43">
        <f>F35+F36</f>
        <v>234184</v>
      </c>
      <c r="G34" s="43">
        <f>G35+G36</f>
        <v>195797</v>
      </c>
      <c r="H34" s="43">
        <f t="shared" ref="H34:I34" si="14">H35+H36</f>
        <v>67647</v>
      </c>
      <c r="I34" s="43">
        <f t="shared" si="14"/>
        <v>263444</v>
      </c>
    </row>
    <row r="35" spans="1:9" ht="25.5" x14ac:dyDescent="0.25">
      <c r="A35" s="14"/>
      <c r="B35" s="14"/>
      <c r="C35" s="15">
        <v>11</v>
      </c>
      <c r="D35" s="18" t="s">
        <v>122</v>
      </c>
      <c r="E35" s="10">
        <v>36078</v>
      </c>
      <c r="F35" s="11">
        <v>72489</v>
      </c>
      <c r="G35" s="11">
        <v>29251</v>
      </c>
      <c r="H35" s="11">
        <f t="shared" ref="H35:H36" si="15">I35-G35</f>
        <v>67647</v>
      </c>
      <c r="I35" s="11">
        <v>96898</v>
      </c>
    </row>
    <row r="36" spans="1:9" ht="25.5" x14ac:dyDescent="0.25">
      <c r="A36" s="14"/>
      <c r="B36" s="14"/>
      <c r="C36" s="15">
        <v>31</v>
      </c>
      <c r="D36" s="18" t="s">
        <v>50</v>
      </c>
      <c r="E36" s="10">
        <v>168948</v>
      </c>
      <c r="F36" s="11">
        <v>161695</v>
      </c>
      <c r="G36" s="11">
        <v>166546</v>
      </c>
      <c r="H36" s="11">
        <f t="shared" si="15"/>
        <v>0</v>
      </c>
      <c r="I36" s="11">
        <v>166546</v>
      </c>
    </row>
    <row r="37" spans="1:9" ht="38.25" hidden="1" x14ac:dyDescent="0.25">
      <c r="A37" s="14"/>
      <c r="B37" s="14">
        <v>671</v>
      </c>
      <c r="C37" s="15"/>
      <c r="D37" s="18" t="s">
        <v>68</v>
      </c>
      <c r="E37" s="11">
        <f>E38+E39</f>
        <v>205026</v>
      </c>
      <c r="F37" s="11">
        <f>F38+F39</f>
        <v>234184</v>
      </c>
      <c r="G37" s="11">
        <f>G38+G39</f>
        <v>195797</v>
      </c>
      <c r="H37" s="11">
        <f>H38+H39</f>
        <v>63147</v>
      </c>
      <c r="I37" s="11">
        <f>I38+I39</f>
        <v>258944</v>
      </c>
    </row>
    <row r="38" spans="1:9" ht="38.25" hidden="1" x14ac:dyDescent="0.25">
      <c r="A38" s="14"/>
      <c r="B38" s="14">
        <v>6711</v>
      </c>
      <c r="C38" s="15"/>
      <c r="D38" s="18" t="s">
        <v>205</v>
      </c>
      <c r="E38" s="10">
        <v>180613</v>
      </c>
      <c r="F38" s="11">
        <v>184715</v>
      </c>
      <c r="G38" s="11">
        <v>188497</v>
      </c>
      <c r="H38" s="11">
        <f t="shared" ref="H38:H39" si="16">I38-G38</f>
        <v>4300</v>
      </c>
      <c r="I38" s="11">
        <v>192797</v>
      </c>
    </row>
    <row r="39" spans="1:9" ht="51" hidden="1" x14ac:dyDescent="0.25">
      <c r="A39" s="14"/>
      <c r="B39" s="14">
        <v>6712</v>
      </c>
      <c r="C39" s="15"/>
      <c r="D39" s="18" t="s">
        <v>69</v>
      </c>
      <c r="E39" s="10">
        <v>24413</v>
      </c>
      <c r="F39" s="11">
        <v>49469</v>
      </c>
      <c r="G39" s="11">
        <v>7300</v>
      </c>
      <c r="H39" s="11">
        <f t="shared" si="16"/>
        <v>58847</v>
      </c>
      <c r="I39" s="11">
        <v>66147</v>
      </c>
    </row>
    <row r="40" spans="1:9" hidden="1" x14ac:dyDescent="0.25">
      <c r="A40" s="14"/>
      <c r="B40" s="14"/>
      <c r="C40" s="15"/>
      <c r="D40" s="18"/>
      <c r="E40" s="10"/>
      <c r="F40" s="11"/>
      <c r="G40" s="11"/>
      <c r="H40" s="11"/>
      <c r="I40" s="11"/>
    </row>
    <row r="41" spans="1:9" ht="25.5" x14ac:dyDescent="0.25">
      <c r="A41" s="16">
        <v>7</v>
      </c>
      <c r="B41" s="16"/>
      <c r="C41" s="16"/>
      <c r="D41" s="23" t="s">
        <v>10</v>
      </c>
      <c r="E41" s="43">
        <f>E42</f>
        <v>171</v>
      </c>
      <c r="F41" s="43">
        <f>F42</f>
        <v>102</v>
      </c>
      <c r="G41" s="43">
        <f t="shared" ref="G41:I42" si="17">G42</f>
        <v>102</v>
      </c>
      <c r="H41" s="43">
        <f t="shared" si="17"/>
        <v>0</v>
      </c>
      <c r="I41" s="43">
        <f t="shared" si="17"/>
        <v>102</v>
      </c>
    </row>
    <row r="42" spans="1:9" ht="38.25" x14ac:dyDescent="0.25">
      <c r="A42" s="17"/>
      <c r="B42" s="13">
        <v>72</v>
      </c>
      <c r="C42" s="13"/>
      <c r="D42" s="23" t="s">
        <v>30</v>
      </c>
      <c r="E42" s="43">
        <f>E43</f>
        <v>171</v>
      </c>
      <c r="F42" s="43">
        <f>F43</f>
        <v>102</v>
      </c>
      <c r="G42" s="43">
        <f>G43</f>
        <v>102</v>
      </c>
      <c r="H42" s="43">
        <f t="shared" si="17"/>
        <v>0</v>
      </c>
      <c r="I42" s="43">
        <f t="shared" si="17"/>
        <v>102</v>
      </c>
    </row>
    <row r="43" spans="1:9" ht="38.25" x14ac:dyDescent="0.25">
      <c r="A43" s="17"/>
      <c r="B43" s="17"/>
      <c r="C43" s="15">
        <v>62</v>
      </c>
      <c r="D43" s="18" t="s">
        <v>43</v>
      </c>
      <c r="E43" s="10">
        <v>171</v>
      </c>
      <c r="F43" s="11">
        <v>102</v>
      </c>
      <c r="G43" s="11">
        <v>102</v>
      </c>
      <c r="H43" s="11">
        <f>I43-G43</f>
        <v>0</v>
      </c>
      <c r="I43" s="11">
        <v>102</v>
      </c>
    </row>
    <row r="44" spans="1:9" ht="25.5" hidden="1" x14ac:dyDescent="0.25">
      <c r="A44" s="17"/>
      <c r="B44" s="17">
        <v>721</v>
      </c>
      <c r="C44" s="15"/>
      <c r="D44" s="18" t="s">
        <v>70</v>
      </c>
      <c r="E44" s="11">
        <f>E45</f>
        <v>171</v>
      </c>
      <c r="F44" s="11">
        <f>F45</f>
        <v>102</v>
      </c>
      <c r="G44" s="11">
        <f>G45</f>
        <v>102</v>
      </c>
      <c r="H44" s="11">
        <f>H45</f>
        <v>0</v>
      </c>
      <c r="I44" s="11">
        <f>I45</f>
        <v>102</v>
      </c>
    </row>
    <row r="45" spans="1:9" hidden="1" x14ac:dyDescent="0.25">
      <c r="A45" s="17"/>
      <c r="B45" s="17">
        <v>7211</v>
      </c>
      <c r="C45" s="15"/>
      <c r="D45" s="18" t="s">
        <v>71</v>
      </c>
      <c r="E45" s="10">
        <v>171</v>
      </c>
      <c r="F45" s="11">
        <v>102</v>
      </c>
      <c r="G45" s="11">
        <v>102</v>
      </c>
      <c r="H45" s="11">
        <f>I45-G45</f>
        <v>0</v>
      </c>
      <c r="I45" s="12">
        <v>102</v>
      </c>
    </row>
    <row r="46" spans="1:9" x14ac:dyDescent="0.25">
      <c r="A46" s="16">
        <v>9</v>
      </c>
      <c r="B46" s="16"/>
      <c r="C46" s="16"/>
      <c r="D46" s="23" t="s">
        <v>195</v>
      </c>
      <c r="E46" s="43">
        <f>E47</f>
        <v>-76</v>
      </c>
      <c r="F46" s="43">
        <f t="shared" ref="F46:I47" si="18">F47</f>
        <v>12577</v>
      </c>
      <c r="G46" s="43">
        <f t="shared" si="18"/>
        <v>20337</v>
      </c>
      <c r="H46" s="43">
        <f t="shared" si="18"/>
        <v>0</v>
      </c>
      <c r="I46" s="43">
        <f t="shared" si="18"/>
        <v>20337</v>
      </c>
    </row>
    <row r="47" spans="1:9" x14ac:dyDescent="0.25">
      <c r="A47" s="17"/>
      <c r="B47" s="13">
        <v>92</v>
      </c>
      <c r="C47" s="13"/>
      <c r="D47" s="23" t="s">
        <v>196</v>
      </c>
      <c r="E47" s="43">
        <f>E48</f>
        <v>-76</v>
      </c>
      <c r="F47" s="43">
        <f t="shared" si="18"/>
        <v>12577</v>
      </c>
      <c r="G47" s="43">
        <f t="shared" si="18"/>
        <v>20337</v>
      </c>
      <c r="H47" s="43">
        <f t="shared" si="18"/>
        <v>0</v>
      </c>
      <c r="I47" s="43">
        <f t="shared" si="18"/>
        <v>20337</v>
      </c>
    </row>
    <row r="48" spans="1:9" hidden="1" x14ac:dyDescent="0.25">
      <c r="A48" s="17"/>
      <c r="B48" s="17">
        <v>922</v>
      </c>
      <c r="C48" s="15"/>
      <c r="D48" s="18" t="s">
        <v>197</v>
      </c>
      <c r="E48" s="11">
        <f>SUM(E49:E50)</f>
        <v>-76</v>
      </c>
      <c r="F48" s="11">
        <f t="shared" ref="F48:I48" si="19">SUM(F49:F50)</f>
        <v>12577</v>
      </c>
      <c r="G48" s="11">
        <f t="shared" si="19"/>
        <v>20337</v>
      </c>
      <c r="H48" s="11">
        <f t="shared" si="19"/>
        <v>0</v>
      </c>
      <c r="I48" s="11">
        <f t="shared" si="19"/>
        <v>20337</v>
      </c>
    </row>
    <row r="49" spans="1:9" hidden="1" x14ac:dyDescent="0.25">
      <c r="A49" s="17"/>
      <c r="B49" s="17">
        <v>9221</v>
      </c>
      <c r="C49" s="15"/>
      <c r="D49" s="18" t="s">
        <v>198</v>
      </c>
      <c r="E49" s="10">
        <v>0</v>
      </c>
      <c r="F49" s="11">
        <v>12577</v>
      </c>
      <c r="G49" s="11">
        <v>20337</v>
      </c>
      <c r="H49" s="11">
        <f>I49-G49</f>
        <v>0</v>
      </c>
      <c r="I49" s="12">
        <v>20337</v>
      </c>
    </row>
    <row r="50" spans="1:9" hidden="1" x14ac:dyDescent="0.25">
      <c r="A50" s="17"/>
      <c r="B50" s="17">
        <v>9222</v>
      </c>
      <c r="C50" s="15"/>
      <c r="D50" s="18" t="s">
        <v>199</v>
      </c>
      <c r="E50" s="10">
        <v>-76</v>
      </c>
      <c r="F50" s="11">
        <v>0</v>
      </c>
      <c r="G50" s="11">
        <v>0</v>
      </c>
      <c r="H50" s="11">
        <f>I50-G50</f>
        <v>0</v>
      </c>
      <c r="I50" s="12">
        <v>0</v>
      </c>
    </row>
    <row r="52" spans="1:9" ht="15.75" x14ac:dyDescent="0.25">
      <c r="A52" s="150" t="s">
        <v>152</v>
      </c>
      <c r="B52" s="170"/>
      <c r="C52" s="170"/>
      <c r="D52" s="170"/>
      <c r="E52" s="170"/>
      <c r="F52" s="170"/>
      <c r="G52" s="170"/>
      <c r="H52" s="170"/>
      <c r="I52" s="170"/>
    </row>
    <row r="53" spans="1:9" ht="18" x14ac:dyDescent="0.25">
      <c r="A53" s="5"/>
      <c r="B53" s="5"/>
      <c r="C53" s="5"/>
      <c r="D53" s="5"/>
      <c r="E53" s="5"/>
      <c r="F53" s="5"/>
      <c r="G53" s="5"/>
      <c r="H53" s="6"/>
      <c r="I53" s="6"/>
    </row>
    <row r="54" spans="1:9" ht="25.5" x14ac:dyDescent="0.25">
      <c r="A54" s="21" t="s">
        <v>6</v>
      </c>
      <c r="B54" s="20" t="s">
        <v>7</v>
      </c>
      <c r="C54" s="20" t="s">
        <v>8</v>
      </c>
      <c r="D54" s="20" t="s">
        <v>11</v>
      </c>
      <c r="E54" s="20" t="s">
        <v>150</v>
      </c>
      <c r="F54" s="21" t="s">
        <v>136</v>
      </c>
      <c r="G54" s="21" t="s">
        <v>151</v>
      </c>
      <c r="H54" s="142" t="s">
        <v>208</v>
      </c>
      <c r="I54" s="142" t="s">
        <v>215</v>
      </c>
    </row>
    <row r="55" spans="1:9" x14ac:dyDescent="0.25">
      <c r="A55" s="21"/>
      <c r="B55" s="20"/>
      <c r="C55" s="20"/>
      <c r="D55" s="20" t="s">
        <v>201</v>
      </c>
      <c r="E55" s="125">
        <f>E56+E126</f>
        <v>1665987</v>
      </c>
      <c r="F55" s="125">
        <f t="shared" ref="F55:I55" si="20">F56+F126</f>
        <v>2001360</v>
      </c>
      <c r="G55" s="125">
        <f t="shared" si="20"/>
        <v>2337137</v>
      </c>
      <c r="H55" s="125">
        <f t="shared" si="20"/>
        <v>291347</v>
      </c>
      <c r="I55" s="125">
        <f t="shared" si="20"/>
        <v>2628484</v>
      </c>
    </row>
    <row r="56" spans="1:9" ht="15.75" customHeight="1" x14ac:dyDescent="0.25">
      <c r="A56" s="13">
        <v>3</v>
      </c>
      <c r="B56" s="13"/>
      <c r="C56" s="13"/>
      <c r="D56" s="13" t="s">
        <v>12</v>
      </c>
      <c r="E56" s="42">
        <f>SUM(E57+E70+E109+E116+E122)</f>
        <v>1637113</v>
      </c>
      <c r="F56" s="42">
        <f>SUM(F57+F70+F109+F116+F122)</f>
        <v>1897664</v>
      </c>
      <c r="G56" s="42">
        <f t="shared" ref="G56:H56" si="21">SUM(G57+G70+G109+G116+G122)</f>
        <v>2179692</v>
      </c>
      <c r="H56" s="42">
        <f t="shared" si="21"/>
        <v>232500</v>
      </c>
      <c r="I56" s="42">
        <f t="shared" ref="I56" si="22">SUM(I57+I70+I109+I116+I122)</f>
        <v>2412192</v>
      </c>
    </row>
    <row r="57" spans="1:9" ht="15.75" customHeight="1" x14ac:dyDescent="0.25">
      <c r="A57" s="13"/>
      <c r="B57" s="13">
        <v>31</v>
      </c>
      <c r="C57" s="13"/>
      <c r="D57" s="13" t="s">
        <v>13</v>
      </c>
      <c r="E57" s="42">
        <f>E58+E59+E60</f>
        <v>1296289</v>
      </c>
      <c r="F57" s="42">
        <f>F58+F59+F60</f>
        <v>1477492</v>
      </c>
      <c r="G57" s="42">
        <f t="shared" ref="G57" si="23">G58+G59+G60</f>
        <v>1738500</v>
      </c>
      <c r="H57" s="42">
        <f t="shared" ref="H57:I57" si="24">H58+H59+H60</f>
        <v>222000</v>
      </c>
      <c r="I57" s="42">
        <f t="shared" si="24"/>
        <v>1960500</v>
      </c>
    </row>
    <row r="58" spans="1:9" ht="23.25" customHeight="1" x14ac:dyDescent="0.25">
      <c r="A58" s="13"/>
      <c r="B58" s="17"/>
      <c r="C58" s="15">
        <v>11</v>
      </c>
      <c r="D58" s="18" t="s">
        <v>122</v>
      </c>
      <c r="E58" s="10"/>
      <c r="F58" s="11"/>
      <c r="G58" s="11"/>
      <c r="H58" s="11">
        <f t="shared" ref="H58:H60" si="25">I58-G58</f>
        <v>0</v>
      </c>
      <c r="I58" s="11"/>
    </row>
    <row r="59" spans="1:9" ht="15.75" customHeight="1" x14ac:dyDescent="0.25">
      <c r="A59" s="13"/>
      <c r="B59" s="17"/>
      <c r="C59" s="15">
        <v>22</v>
      </c>
      <c r="D59" s="15" t="s">
        <v>27</v>
      </c>
      <c r="E59" s="10">
        <v>0</v>
      </c>
      <c r="F59" s="11">
        <v>400</v>
      </c>
      <c r="G59" s="11">
        <v>500</v>
      </c>
      <c r="H59" s="11">
        <f t="shared" si="25"/>
        <v>0</v>
      </c>
      <c r="I59" s="11">
        <v>500</v>
      </c>
    </row>
    <row r="60" spans="1:9" ht="15.75" customHeight="1" x14ac:dyDescent="0.25">
      <c r="A60" s="13"/>
      <c r="B60" s="17"/>
      <c r="C60" s="15">
        <v>43</v>
      </c>
      <c r="D60" s="15" t="s">
        <v>35</v>
      </c>
      <c r="E60" s="10">
        <v>1296289</v>
      </c>
      <c r="F60" s="11">
        <v>1477092</v>
      </c>
      <c r="G60" s="10">
        <v>1738000</v>
      </c>
      <c r="H60" s="11">
        <f t="shared" si="25"/>
        <v>222000</v>
      </c>
      <c r="I60" s="10">
        <v>1960000</v>
      </c>
    </row>
    <row r="61" spans="1:9" ht="15.75" hidden="1" customHeight="1" x14ac:dyDescent="0.25">
      <c r="A61" s="13"/>
      <c r="B61" s="17">
        <v>311</v>
      </c>
      <c r="C61" s="17"/>
      <c r="D61" s="19" t="s">
        <v>114</v>
      </c>
      <c r="E61" s="10">
        <f>SUM(E62:E64)</f>
        <v>1078859</v>
      </c>
      <c r="F61" s="10">
        <f>SUM(F62:F64)</f>
        <v>1216092</v>
      </c>
      <c r="G61" s="10">
        <f>SUM(G62:G64)</f>
        <v>1436000</v>
      </c>
      <c r="H61" s="10">
        <f>SUM(H62:H64)</f>
        <v>189000</v>
      </c>
      <c r="I61" s="10">
        <f>SUM(I62:I64)</f>
        <v>1625000</v>
      </c>
    </row>
    <row r="62" spans="1:9" hidden="1" x14ac:dyDescent="0.25">
      <c r="A62" s="14"/>
      <c r="B62" s="14">
        <v>3111</v>
      </c>
      <c r="C62" s="15"/>
      <c r="D62" s="15" t="s">
        <v>75</v>
      </c>
      <c r="E62" s="10">
        <v>1043364</v>
      </c>
      <c r="F62" s="11">
        <v>1185000</v>
      </c>
      <c r="G62" s="11">
        <v>1400000</v>
      </c>
      <c r="H62" s="11">
        <f t="shared" ref="H62:H64" si="26">I62-G62</f>
        <v>180000</v>
      </c>
      <c r="I62" s="11">
        <v>1580000</v>
      </c>
    </row>
    <row r="63" spans="1:9" hidden="1" x14ac:dyDescent="0.25">
      <c r="A63" s="14"/>
      <c r="B63" s="14">
        <v>3113</v>
      </c>
      <c r="C63" s="15"/>
      <c r="D63" s="15" t="s">
        <v>76</v>
      </c>
      <c r="E63" s="10">
        <v>26815</v>
      </c>
      <c r="F63" s="11">
        <v>22000</v>
      </c>
      <c r="G63" s="11">
        <v>25000</v>
      </c>
      <c r="H63" s="11">
        <f t="shared" si="26"/>
        <v>7000</v>
      </c>
      <c r="I63" s="11">
        <v>32000</v>
      </c>
    </row>
    <row r="64" spans="1:9" hidden="1" x14ac:dyDescent="0.25">
      <c r="A64" s="14"/>
      <c r="B64" s="14">
        <v>3114</v>
      </c>
      <c r="C64" s="15"/>
      <c r="D64" s="15" t="s">
        <v>77</v>
      </c>
      <c r="E64" s="10">
        <v>8680</v>
      </c>
      <c r="F64" s="11">
        <v>9092</v>
      </c>
      <c r="G64" s="11">
        <v>11000</v>
      </c>
      <c r="H64" s="11">
        <f t="shared" si="26"/>
        <v>2000</v>
      </c>
      <c r="I64" s="11">
        <v>13000</v>
      </c>
    </row>
    <row r="65" spans="1:9" hidden="1" x14ac:dyDescent="0.25">
      <c r="A65" s="14"/>
      <c r="B65" s="14">
        <v>312</v>
      </c>
      <c r="C65" s="15"/>
      <c r="D65" s="15" t="s">
        <v>78</v>
      </c>
      <c r="E65" s="10">
        <f>E66</f>
        <v>45858</v>
      </c>
      <c r="F65" s="10">
        <f t="shared" ref="F65:I65" si="27">F66</f>
        <v>61400</v>
      </c>
      <c r="G65" s="10">
        <f t="shared" si="27"/>
        <v>67500</v>
      </c>
      <c r="H65" s="10">
        <f t="shared" si="27"/>
        <v>0</v>
      </c>
      <c r="I65" s="10">
        <f t="shared" si="27"/>
        <v>67500</v>
      </c>
    </row>
    <row r="66" spans="1:9" hidden="1" x14ac:dyDescent="0.25">
      <c r="A66" s="14"/>
      <c r="B66" s="14">
        <v>3121</v>
      </c>
      <c r="C66" s="15"/>
      <c r="D66" s="15" t="s">
        <v>78</v>
      </c>
      <c r="E66" s="10">
        <v>45858</v>
      </c>
      <c r="F66" s="11">
        <v>61400</v>
      </c>
      <c r="G66" s="11">
        <v>67500</v>
      </c>
      <c r="H66" s="11">
        <f>I66-G66</f>
        <v>0</v>
      </c>
      <c r="I66" s="11">
        <v>67500</v>
      </c>
    </row>
    <row r="67" spans="1:9" hidden="1" x14ac:dyDescent="0.25">
      <c r="A67" s="14"/>
      <c r="B67" s="14">
        <v>313</v>
      </c>
      <c r="C67" s="15"/>
      <c r="D67" s="15" t="s">
        <v>79</v>
      </c>
      <c r="E67" s="10">
        <f>E68+E69</f>
        <v>171572</v>
      </c>
      <c r="F67" s="10">
        <f t="shared" ref="F67:G67" si="28">F68+F69</f>
        <v>200000</v>
      </c>
      <c r="G67" s="10">
        <f t="shared" si="28"/>
        <v>235000</v>
      </c>
      <c r="H67" s="10">
        <f t="shared" ref="H67:I67" si="29">H68+H69</f>
        <v>33000</v>
      </c>
      <c r="I67" s="10">
        <f t="shared" si="29"/>
        <v>268000</v>
      </c>
    </row>
    <row r="68" spans="1:9" ht="25.5" hidden="1" x14ac:dyDescent="0.25">
      <c r="A68" s="14"/>
      <c r="B68" s="14">
        <v>3132</v>
      </c>
      <c r="C68" s="15"/>
      <c r="D68" s="18" t="s">
        <v>80</v>
      </c>
      <c r="E68" s="10">
        <v>171523</v>
      </c>
      <c r="F68" s="11">
        <v>200000</v>
      </c>
      <c r="G68" s="11">
        <v>235000</v>
      </c>
      <c r="H68" s="11">
        <f>I68-G68</f>
        <v>33000</v>
      </c>
      <c r="I68" s="11">
        <v>268000</v>
      </c>
    </row>
    <row r="69" spans="1:9" ht="38.25" hidden="1" x14ac:dyDescent="0.25">
      <c r="A69" s="14"/>
      <c r="B69" s="14">
        <v>3133</v>
      </c>
      <c r="C69" s="15"/>
      <c r="D69" s="18" t="s">
        <v>115</v>
      </c>
      <c r="E69" s="10">
        <v>49</v>
      </c>
      <c r="F69" s="11"/>
      <c r="G69" s="11"/>
      <c r="H69" s="11"/>
      <c r="I69" s="11"/>
    </row>
    <row r="70" spans="1:9" x14ac:dyDescent="0.25">
      <c r="A70" s="14"/>
      <c r="B70" s="25">
        <v>32</v>
      </c>
      <c r="C70" s="44"/>
      <c r="D70" s="25" t="s">
        <v>24</v>
      </c>
      <c r="E70" s="42">
        <f>SUM(E71:E78)</f>
        <v>285344</v>
      </c>
      <c r="F70" s="42">
        <f>SUM(F71:F78)</f>
        <v>360588</v>
      </c>
      <c r="G70" s="42">
        <f>SUM(G71:G78)</f>
        <v>378463</v>
      </c>
      <c r="H70" s="42">
        <f>SUM(H71:H78)</f>
        <v>8500</v>
      </c>
      <c r="I70" s="42">
        <f>SUM(I71:I78)</f>
        <v>386963</v>
      </c>
    </row>
    <row r="71" spans="1:9" ht="25.5" x14ac:dyDescent="0.25">
      <c r="A71" s="14"/>
      <c r="B71" s="14"/>
      <c r="C71" s="15">
        <v>31</v>
      </c>
      <c r="D71" s="18" t="s">
        <v>120</v>
      </c>
      <c r="E71" s="10">
        <v>151101</v>
      </c>
      <c r="F71" s="11">
        <v>151241</v>
      </c>
      <c r="G71" s="11">
        <v>158446</v>
      </c>
      <c r="H71" s="11">
        <f>I71-G71</f>
        <v>0</v>
      </c>
      <c r="I71" s="11">
        <v>158446</v>
      </c>
    </row>
    <row r="72" spans="1:9" ht="25.5" x14ac:dyDescent="0.25">
      <c r="A72" s="14"/>
      <c r="B72" s="14"/>
      <c r="C72" s="15">
        <v>11</v>
      </c>
      <c r="D72" s="18" t="s">
        <v>122</v>
      </c>
      <c r="E72" s="10">
        <v>14002</v>
      </c>
      <c r="F72" s="11">
        <v>16074</v>
      </c>
      <c r="G72" s="11">
        <v>12651</v>
      </c>
      <c r="H72" s="11">
        <f t="shared" ref="H72:H78" si="30">I72-G72</f>
        <v>7800</v>
      </c>
      <c r="I72" s="11">
        <v>20451</v>
      </c>
    </row>
    <row r="73" spans="1:9" x14ac:dyDescent="0.25">
      <c r="A73" s="14"/>
      <c r="B73" s="14"/>
      <c r="C73" s="15">
        <v>22</v>
      </c>
      <c r="D73" s="15" t="s">
        <v>27</v>
      </c>
      <c r="E73" s="10">
        <v>264</v>
      </c>
      <c r="F73" s="11">
        <v>5668</v>
      </c>
      <c r="G73" s="11">
        <v>3500</v>
      </c>
      <c r="H73" s="11">
        <f t="shared" si="30"/>
        <v>0</v>
      </c>
      <c r="I73" s="11">
        <v>3500</v>
      </c>
    </row>
    <row r="74" spans="1:9" x14ac:dyDescent="0.25">
      <c r="A74" s="14"/>
      <c r="B74" s="14"/>
      <c r="C74" s="15">
        <v>37</v>
      </c>
      <c r="D74" s="15" t="s">
        <v>51</v>
      </c>
      <c r="E74" s="10">
        <v>70290</v>
      </c>
      <c r="F74" s="11">
        <v>32402</v>
      </c>
      <c r="G74" s="11">
        <v>23000</v>
      </c>
      <c r="H74" s="11">
        <f t="shared" si="30"/>
        <v>0</v>
      </c>
      <c r="I74" s="11">
        <v>23000</v>
      </c>
    </row>
    <row r="75" spans="1:9" x14ac:dyDescent="0.25">
      <c r="A75" s="14"/>
      <c r="B75" s="14"/>
      <c r="C75" s="15">
        <v>43</v>
      </c>
      <c r="D75" s="15" t="s">
        <v>35</v>
      </c>
      <c r="E75" s="10">
        <v>48061</v>
      </c>
      <c r="F75" s="11">
        <v>145711</v>
      </c>
      <c r="G75" s="11">
        <v>174586</v>
      </c>
      <c r="H75" s="11">
        <f t="shared" si="30"/>
        <v>300</v>
      </c>
      <c r="I75" s="11">
        <v>174886</v>
      </c>
    </row>
    <row r="76" spans="1:9" x14ac:dyDescent="0.25">
      <c r="A76" s="14"/>
      <c r="B76" s="14"/>
      <c r="C76" s="15">
        <v>52</v>
      </c>
      <c r="D76" s="15" t="s">
        <v>52</v>
      </c>
      <c r="E76" s="10">
        <v>433</v>
      </c>
      <c r="F76" s="11">
        <v>4102</v>
      </c>
      <c r="G76" s="11">
        <v>1400</v>
      </c>
      <c r="H76" s="11">
        <f t="shared" si="30"/>
        <v>0</v>
      </c>
      <c r="I76" s="11">
        <v>1400</v>
      </c>
    </row>
    <row r="77" spans="1:9" ht="51" x14ac:dyDescent="0.25">
      <c r="A77" s="14"/>
      <c r="B77" s="14"/>
      <c r="C77" s="15">
        <v>62</v>
      </c>
      <c r="D77" s="18" t="s">
        <v>54</v>
      </c>
      <c r="E77" s="10">
        <v>171</v>
      </c>
      <c r="F77" s="11">
        <v>900</v>
      </c>
      <c r="G77" s="11">
        <v>102</v>
      </c>
      <c r="H77" s="11">
        <f t="shared" si="30"/>
        <v>400</v>
      </c>
      <c r="I77" s="11">
        <v>502</v>
      </c>
    </row>
    <row r="78" spans="1:9" ht="25.5" x14ac:dyDescent="0.25">
      <c r="A78" s="14"/>
      <c r="B78" s="14"/>
      <c r="C78" s="15"/>
      <c r="D78" s="40" t="s">
        <v>181</v>
      </c>
      <c r="E78" s="10">
        <v>1022</v>
      </c>
      <c r="F78" s="10">
        <v>4490</v>
      </c>
      <c r="G78" s="10">
        <v>4778</v>
      </c>
      <c r="H78" s="11">
        <f t="shared" si="30"/>
        <v>0</v>
      </c>
      <c r="I78" s="10">
        <v>4778</v>
      </c>
    </row>
    <row r="79" spans="1:9" ht="25.5" hidden="1" x14ac:dyDescent="0.25">
      <c r="A79" s="14"/>
      <c r="B79" s="14">
        <v>321</v>
      </c>
      <c r="C79" s="15"/>
      <c r="D79" s="18" t="s">
        <v>81</v>
      </c>
      <c r="E79" s="10">
        <f>SUM(E80:E83)</f>
        <v>45271</v>
      </c>
      <c r="F79" s="10">
        <f t="shared" ref="F79:G79" si="31">SUM(F80:F83)</f>
        <v>49817</v>
      </c>
      <c r="G79" s="10">
        <f t="shared" si="31"/>
        <v>57900</v>
      </c>
      <c r="H79" s="10">
        <f t="shared" ref="H79:I79" si="32">SUM(H80:H83)</f>
        <v>-350</v>
      </c>
      <c r="I79" s="10">
        <f t="shared" si="32"/>
        <v>57550</v>
      </c>
    </row>
    <row r="80" spans="1:9" hidden="1" x14ac:dyDescent="0.25">
      <c r="A80" s="14"/>
      <c r="B80" s="14">
        <v>3211</v>
      </c>
      <c r="C80" s="15"/>
      <c r="D80" s="18" t="s">
        <v>82</v>
      </c>
      <c r="E80" s="10">
        <v>9322</v>
      </c>
      <c r="F80" s="11">
        <v>11640</v>
      </c>
      <c r="G80" s="11">
        <v>10900</v>
      </c>
      <c r="H80" s="11">
        <f t="shared" ref="H80:H107" si="33">I80-G80</f>
        <v>-350</v>
      </c>
      <c r="I80" s="11">
        <v>10550</v>
      </c>
    </row>
    <row r="81" spans="1:9" ht="25.5" hidden="1" x14ac:dyDescent="0.25">
      <c r="A81" s="14"/>
      <c r="B81" s="14">
        <v>3212</v>
      </c>
      <c r="C81" s="15"/>
      <c r="D81" s="18" t="s">
        <v>116</v>
      </c>
      <c r="E81" s="10">
        <v>34948</v>
      </c>
      <c r="F81" s="11">
        <v>36500</v>
      </c>
      <c r="G81" s="11">
        <v>45000</v>
      </c>
      <c r="H81" s="11">
        <f t="shared" si="33"/>
        <v>0</v>
      </c>
      <c r="I81" s="11">
        <v>45000</v>
      </c>
    </row>
    <row r="82" spans="1:9" ht="25.5" hidden="1" x14ac:dyDescent="0.25">
      <c r="A82" s="14"/>
      <c r="B82" s="14">
        <v>3213</v>
      </c>
      <c r="C82" s="15"/>
      <c r="D82" s="18" t="s">
        <v>83</v>
      </c>
      <c r="E82" s="10">
        <v>370</v>
      </c>
      <c r="F82" s="11">
        <v>677</v>
      </c>
      <c r="G82" s="11">
        <v>1000</v>
      </c>
      <c r="H82" s="11">
        <f t="shared" si="33"/>
        <v>0</v>
      </c>
      <c r="I82" s="11">
        <v>1000</v>
      </c>
    </row>
    <row r="83" spans="1:9" ht="25.5" hidden="1" x14ac:dyDescent="0.25">
      <c r="A83" s="14"/>
      <c r="B83" s="14">
        <v>3214</v>
      </c>
      <c r="C83" s="15"/>
      <c r="D83" s="18" t="s">
        <v>117</v>
      </c>
      <c r="E83" s="10">
        <v>631</v>
      </c>
      <c r="F83" s="11">
        <v>1000</v>
      </c>
      <c r="G83" s="11">
        <v>1000</v>
      </c>
      <c r="H83" s="11">
        <f t="shared" si="33"/>
        <v>0</v>
      </c>
      <c r="I83" s="11">
        <v>1000</v>
      </c>
    </row>
    <row r="84" spans="1:9" ht="25.5" hidden="1" x14ac:dyDescent="0.25">
      <c r="A84" s="14"/>
      <c r="B84" s="14">
        <v>322</v>
      </c>
      <c r="C84" s="15"/>
      <c r="D84" s="18" t="s">
        <v>84</v>
      </c>
      <c r="E84" s="10">
        <f>SUM(E85:E90)</f>
        <v>133709</v>
      </c>
      <c r="F84" s="10">
        <f t="shared" ref="F84:G84" si="34">SUM(F85:F90)</f>
        <v>191125</v>
      </c>
      <c r="G84" s="10">
        <f t="shared" si="34"/>
        <v>202992</v>
      </c>
      <c r="H84" s="11">
        <f t="shared" si="33"/>
        <v>-500</v>
      </c>
      <c r="I84" s="10">
        <f t="shared" ref="I84" si="35">SUM(I85:I90)</f>
        <v>202492</v>
      </c>
    </row>
    <row r="85" spans="1:9" ht="25.5" hidden="1" x14ac:dyDescent="0.25">
      <c r="A85" s="14"/>
      <c r="B85" s="14">
        <v>3221</v>
      </c>
      <c r="C85" s="15"/>
      <c r="D85" s="18" t="s">
        <v>118</v>
      </c>
      <c r="E85" s="10">
        <v>13481</v>
      </c>
      <c r="F85" s="11">
        <v>14593</v>
      </c>
      <c r="G85" s="11">
        <v>11785</v>
      </c>
      <c r="H85" s="11">
        <f t="shared" si="33"/>
        <v>0</v>
      </c>
      <c r="I85" s="11">
        <v>11785</v>
      </c>
    </row>
    <row r="86" spans="1:9" hidden="1" x14ac:dyDescent="0.25">
      <c r="A86" s="14"/>
      <c r="B86" s="14">
        <v>3222</v>
      </c>
      <c r="C86" s="15"/>
      <c r="D86" s="18" t="s">
        <v>85</v>
      </c>
      <c r="E86" s="10">
        <v>55208</v>
      </c>
      <c r="F86" s="11">
        <v>108079</v>
      </c>
      <c r="G86" s="11">
        <v>125000</v>
      </c>
      <c r="H86" s="11">
        <f t="shared" si="33"/>
        <v>0</v>
      </c>
      <c r="I86" s="11">
        <v>125000</v>
      </c>
    </row>
    <row r="87" spans="1:9" hidden="1" x14ac:dyDescent="0.25">
      <c r="A87" s="14"/>
      <c r="B87" s="14">
        <v>3223</v>
      </c>
      <c r="C87" s="15"/>
      <c r="D87" s="18" t="s">
        <v>86</v>
      </c>
      <c r="E87" s="10">
        <v>61210</v>
      </c>
      <c r="F87" s="11">
        <v>60700</v>
      </c>
      <c r="G87" s="11">
        <v>60031</v>
      </c>
      <c r="H87" s="11">
        <f t="shared" si="33"/>
        <v>0</v>
      </c>
      <c r="I87" s="11">
        <v>60031</v>
      </c>
    </row>
    <row r="88" spans="1:9" ht="25.5" hidden="1" x14ac:dyDescent="0.25">
      <c r="A88" s="14"/>
      <c r="B88" s="14">
        <v>3224</v>
      </c>
      <c r="C88" s="15"/>
      <c r="D88" s="18" t="s">
        <v>132</v>
      </c>
      <c r="E88" s="10">
        <v>2140</v>
      </c>
      <c r="F88" s="11">
        <v>4163</v>
      </c>
      <c r="G88" s="11">
        <v>3500</v>
      </c>
      <c r="H88" s="11">
        <f t="shared" si="33"/>
        <v>-500</v>
      </c>
      <c r="I88" s="11">
        <v>3000</v>
      </c>
    </row>
    <row r="89" spans="1:9" hidden="1" x14ac:dyDescent="0.25">
      <c r="A89" s="14"/>
      <c r="B89" s="14">
        <v>3225</v>
      </c>
      <c r="C89" s="15"/>
      <c r="D89" s="18" t="s">
        <v>87</v>
      </c>
      <c r="E89" s="10">
        <v>1647</v>
      </c>
      <c r="F89" s="11">
        <v>2129</v>
      </c>
      <c r="G89" s="11">
        <v>2026</v>
      </c>
      <c r="H89" s="11">
        <f t="shared" si="33"/>
        <v>0</v>
      </c>
      <c r="I89" s="11">
        <v>2026</v>
      </c>
    </row>
    <row r="90" spans="1:9" ht="25.5" hidden="1" x14ac:dyDescent="0.25">
      <c r="A90" s="14"/>
      <c r="B90" s="14">
        <v>3227</v>
      </c>
      <c r="C90" s="15"/>
      <c r="D90" s="18" t="s">
        <v>88</v>
      </c>
      <c r="E90" s="10">
        <v>23</v>
      </c>
      <c r="F90" s="11">
        <v>1461</v>
      </c>
      <c r="G90" s="11">
        <v>650</v>
      </c>
      <c r="H90" s="11">
        <f t="shared" si="33"/>
        <v>0</v>
      </c>
      <c r="I90" s="11">
        <v>650</v>
      </c>
    </row>
    <row r="91" spans="1:9" hidden="1" x14ac:dyDescent="0.25">
      <c r="A91" s="14"/>
      <c r="B91" s="14">
        <v>323</v>
      </c>
      <c r="C91" s="15"/>
      <c r="D91" s="18" t="s">
        <v>89</v>
      </c>
      <c r="E91" s="10">
        <f>SUM(E92:E100)</f>
        <v>97348</v>
      </c>
      <c r="F91" s="10">
        <f t="shared" ref="F91:H91" si="36">SUM(F92:F100)</f>
        <v>111009</v>
      </c>
      <c r="G91" s="10">
        <f t="shared" si="36"/>
        <v>107910</v>
      </c>
      <c r="H91" s="10">
        <f t="shared" si="36"/>
        <v>9050</v>
      </c>
      <c r="I91" s="10">
        <f t="shared" ref="I91" si="37">SUM(I92:I100)</f>
        <v>116960</v>
      </c>
    </row>
    <row r="92" spans="1:9" ht="25.5" hidden="1" x14ac:dyDescent="0.25">
      <c r="A92" s="14"/>
      <c r="B92" s="14">
        <v>3231</v>
      </c>
      <c r="C92" s="15"/>
      <c r="D92" s="18" t="s">
        <v>90</v>
      </c>
      <c r="E92" s="10">
        <v>51374</v>
      </c>
      <c r="F92" s="11">
        <v>56880</v>
      </c>
      <c r="G92" s="11">
        <v>53045</v>
      </c>
      <c r="H92" s="11">
        <f t="shared" si="33"/>
        <v>3620</v>
      </c>
      <c r="I92" s="11">
        <v>56665</v>
      </c>
    </row>
    <row r="93" spans="1:9" ht="25.5" hidden="1" x14ac:dyDescent="0.25">
      <c r="A93" s="14"/>
      <c r="B93" s="14">
        <v>3232</v>
      </c>
      <c r="C93" s="15"/>
      <c r="D93" s="18" t="s">
        <v>91</v>
      </c>
      <c r="E93" s="10">
        <v>8803</v>
      </c>
      <c r="F93" s="11">
        <v>12379</v>
      </c>
      <c r="G93" s="11">
        <v>10017</v>
      </c>
      <c r="H93" s="11">
        <f t="shared" si="33"/>
        <v>4900</v>
      </c>
      <c r="I93" s="11">
        <v>14917</v>
      </c>
    </row>
    <row r="94" spans="1:9" ht="25.5" hidden="1" x14ac:dyDescent="0.25">
      <c r="A94" s="14"/>
      <c r="B94" s="14">
        <v>3233</v>
      </c>
      <c r="C94" s="15"/>
      <c r="D94" s="18" t="s">
        <v>92</v>
      </c>
      <c r="E94" s="10">
        <v>0</v>
      </c>
      <c r="F94" s="11">
        <v>249</v>
      </c>
      <c r="G94" s="11">
        <v>250</v>
      </c>
      <c r="H94" s="11">
        <f t="shared" si="33"/>
        <v>300</v>
      </c>
      <c r="I94" s="11">
        <v>550</v>
      </c>
    </row>
    <row r="95" spans="1:9" hidden="1" x14ac:dyDescent="0.25">
      <c r="A95" s="14"/>
      <c r="B95" s="14">
        <v>3234</v>
      </c>
      <c r="C95" s="15"/>
      <c r="D95" s="18" t="s">
        <v>93</v>
      </c>
      <c r="E95" s="10">
        <v>8500</v>
      </c>
      <c r="F95" s="11">
        <v>9850</v>
      </c>
      <c r="G95" s="11">
        <v>9850</v>
      </c>
      <c r="H95" s="11">
        <f t="shared" si="33"/>
        <v>0</v>
      </c>
      <c r="I95" s="11">
        <v>9850</v>
      </c>
    </row>
    <row r="96" spans="1:9" hidden="1" x14ac:dyDescent="0.25">
      <c r="A96" s="14"/>
      <c r="B96" s="14">
        <v>3235</v>
      </c>
      <c r="C96" s="15"/>
      <c r="D96" s="18" t="s">
        <v>94</v>
      </c>
      <c r="E96" s="10">
        <v>1286</v>
      </c>
      <c r="F96" s="11">
        <v>1286</v>
      </c>
      <c r="G96" s="11">
        <v>1286</v>
      </c>
      <c r="H96" s="11">
        <f t="shared" si="33"/>
        <v>0</v>
      </c>
      <c r="I96" s="11">
        <v>1286</v>
      </c>
    </row>
    <row r="97" spans="1:9" ht="25.5" hidden="1" x14ac:dyDescent="0.25">
      <c r="A97" s="14"/>
      <c r="B97" s="14">
        <v>3236</v>
      </c>
      <c r="C97" s="15"/>
      <c r="D97" s="18" t="s">
        <v>95</v>
      </c>
      <c r="E97" s="10">
        <v>4939</v>
      </c>
      <c r="F97" s="11">
        <v>4864</v>
      </c>
      <c r="G97" s="11">
        <v>5645</v>
      </c>
      <c r="H97" s="11">
        <f t="shared" si="33"/>
        <v>0</v>
      </c>
      <c r="I97" s="11">
        <v>5645</v>
      </c>
    </row>
    <row r="98" spans="1:9" ht="25.5" hidden="1" x14ac:dyDescent="0.25">
      <c r="A98" s="14"/>
      <c r="B98" s="14">
        <v>3237</v>
      </c>
      <c r="C98" s="15"/>
      <c r="D98" s="18" t="s">
        <v>96</v>
      </c>
      <c r="E98" s="10">
        <v>755</v>
      </c>
      <c r="F98" s="11">
        <v>1784</v>
      </c>
      <c r="G98" s="11">
        <v>745</v>
      </c>
      <c r="H98" s="11">
        <f t="shared" si="33"/>
        <v>3500</v>
      </c>
      <c r="I98" s="11">
        <v>4245</v>
      </c>
    </row>
    <row r="99" spans="1:9" hidden="1" x14ac:dyDescent="0.25">
      <c r="A99" s="14"/>
      <c r="B99" s="14">
        <v>3238</v>
      </c>
      <c r="C99" s="15"/>
      <c r="D99" s="18" t="s">
        <v>97</v>
      </c>
      <c r="E99" s="10">
        <v>2898</v>
      </c>
      <c r="F99" s="11">
        <v>2172</v>
      </c>
      <c r="G99" s="11">
        <v>3172</v>
      </c>
      <c r="H99" s="11">
        <f t="shared" si="33"/>
        <v>0</v>
      </c>
      <c r="I99" s="11">
        <v>3172</v>
      </c>
    </row>
    <row r="100" spans="1:9" hidden="1" x14ac:dyDescent="0.25">
      <c r="A100" s="14"/>
      <c r="B100" s="14">
        <v>3239</v>
      </c>
      <c r="C100" s="15"/>
      <c r="D100" s="18" t="s">
        <v>98</v>
      </c>
      <c r="E100" s="10">
        <v>18793</v>
      </c>
      <c r="F100" s="11">
        <v>21545</v>
      </c>
      <c r="G100" s="11">
        <v>23900</v>
      </c>
      <c r="H100" s="11">
        <f t="shared" si="33"/>
        <v>-3270</v>
      </c>
      <c r="I100" s="11">
        <v>20630</v>
      </c>
    </row>
    <row r="101" spans="1:9" ht="25.5" hidden="1" x14ac:dyDescent="0.25">
      <c r="A101" s="14"/>
      <c r="B101" s="14">
        <v>329</v>
      </c>
      <c r="C101" s="15"/>
      <c r="D101" s="18" t="s">
        <v>99</v>
      </c>
      <c r="E101" s="10">
        <f>SUM(E102:E107)</f>
        <v>9016</v>
      </c>
      <c r="F101" s="10">
        <f t="shared" ref="F101:H101" si="38">SUM(F102:F107)</f>
        <v>8637</v>
      </c>
      <c r="G101" s="10">
        <f t="shared" si="38"/>
        <v>9661</v>
      </c>
      <c r="H101" s="10">
        <f t="shared" si="38"/>
        <v>300</v>
      </c>
      <c r="I101" s="10">
        <f t="shared" ref="I101" si="39">SUM(I102:I107)</f>
        <v>9961</v>
      </c>
    </row>
    <row r="102" spans="1:9" hidden="1" x14ac:dyDescent="0.25">
      <c r="A102" s="14"/>
      <c r="B102" s="14">
        <v>3292</v>
      </c>
      <c r="C102" s="15"/>
      <c r="D102" s="18" t="s">
        <v>100</v>
      </c>
      <c r="E102" s="10">
        <v>3149</v>
      </c>
      <c r="F102" s="11">
        <v>3185</v>
      </c>
      <c r="G102" s="11">
        <v>3185</v>
      </c>
      <c r="H102" s="11">
        <f t="shared" si="33"/>
        <v>0</v>
      </c>
      <c r="I102" s="11">
        <v>3185</v>
      </c>
    </row>
    <row r="103" spans="1:9" hidden="1" x14ac:dyDescent="0.25">
      <c r="A103" s="14"/>
      <c r="B103" s="14">
        <v>3293</v>
      </c>
      <c r="C103" s="15"/>
      <c r="D103" s="18" t="s">
        <v>101</v>
      </c>
      <c r="E103" s="10">
        <v>407</v>
      </c>
      <c r="F103" s="11">
        <v>133</v>
      </c>
      <c r="G103" s="11">
        <v>300</v>
      </c>
      <c r="H103" s="11">
        <f t="shared" si="33"/>
        <v>250</v>
      </c>
      <c r="I103" s="11">
        <v>550</v>
      </c>
    </row>
    <row r="104" spans="1:9" hidden="1" x14ac:dyDescent="0.25">
      <c r="A104" s="14"/>
      <c r="B104" s="14">
        <v>3294</v>
      </c>
      <c r="C104" s="15"/>
      <c r="D104" s="18" t="s">
        <v>119</v>
      </c>
      <c r="E104" s="10">
        <v>159</v>
      </c>
      <c r="F104" s="11">
        <v>190</v>
      </c>
      <c r="G104" s="11">
        <v>200</v>
      </c>
      <c r="H104" s="11">
        <f t="shared" si="33"/>
        <v>0</v>
      </c>
      <c r="I104" s="11">
        <v>200</v>
      </c>
    </row>
    <row r="105" spans="1:9" hidden="1" x14ac:dyDescent="0.25">
      <c r="A105" s="14"/>
      <c r="B105" s="14">
        <v>3295</v>
      </c>
      <c r="C105" s="15"/>
      <c r="D105" s="18" t="s">
        <v>102</v>
      </c>
      <c r="E105" s="10">
        <v>2990</v>
      </c>
      <c r="F105" s="11">
        <v>3329</v>
      </c>
      <c r="G105" s="11">
        <v>3976</v>
      </c>
      <c r="H105" s="11">
        <f t="shared" si="33"/>
        <v>50</v>
      </c>
      <c r="I105" s="11">
        <v>4026</v>
      </c>
    </row>
    <row r="106" spans="1:9" hidden="1" x14ac:dyDescent="0.25">
      <c r="A106" s="14"/>
      <c r="B106" s="14">
        <v>3296</v>
      </c>
      <c r="C106" s="15"/>
      <c r="D106" s="18" t="s">
        <v>121</v>
      </c>
      <c r="E106" s="10">
        <v>1286</v>
      </c>
      <c r="F106" s="11"/>
      <c r="G106" s="11"/>
      <c r="H106" s="11">
        <f t="shared" si="33"/>
        <v>0</v>
      </c>
      <c r="I106" s="11"/>
    </row>
    <row r="107" spans="1:9" ht="25.5" hidden="1" x14ac:dyDescent="0.25">
      <c r="A107" s="14"/>
      <c r="B107" s="14">
        <v>3299</v>
      </c>
      <c r="C107" s="15"/>
      <c r="D107" s="18" t="s">
        <v>99</v>
      </c>
      <c r="E107" s="10">
        <v>1025</v>
      </c>
      <c r="F107" s="11">
        <v>1800</v>
      </c>
      <c r="G107" s="11">
        <v>2000</v>
      </c>
      <c r="H107" s="11">
        <f t="shared" si="33"/>
        <v>0</v>
      </c>
      <c r="I107" s="11">
        <v>2000</v>
      </c>
    </row>
    <row r="108" spans="1:9" hidden="1" x14ac:dyDescent="0.25">
      <c r="A108" s="14"/>
      <c r="B108" s="14"/>
      <c r="C108" s="15"/>
      <c r="D108" s="18"/>
      <c r="E108" s="10"/>
      <c r="F108" s="11"/>
      <c r="G108" s="11"/>
      <c r="H108" s="11"/>
      <c r="I108" s="11"/>
    </row>
    <row r="109" spans="1:9" x14ac:dyDescent="0.25">
      <c r="A109" s="14"/>
      <c r="B109" s="25">
        <v>34</v>
      </c>
      <c r="C109" s="44"/>
      <c r="D109" s="25" t="s">
        <v>55</v>
      </c>
      <c r="E109" s="42">
        <f>SUM(E110:E112)</f>
        <v>2304</v>
      </c>
      <c r="F109" s="42">
        <f t="shared" ref="F109:H109" si="40">SUM(F110:F112)</f>
        <v>810</v>
      </c>
      <c r="G109" s="42">
        <f t="shared" si="40"/>
        <v>810</v>
      </c>
      <c r="H109" s="42">
        <f t="shared" si="40"/>
        <v>0</v>
      </c>
      <c r="I109" s="42">
        <f t="shared" ref="I109" si="41">SUM(I110:I112)</f>
        <v>810</v>
      </c>
    </row>
    <row r="110" spans="1:9" ht="25.5" x14ac:dyDescent="0.25">
      <c r="A110" s="14"/>
      <c r="B110" s="14"/>
      <c r="C110" s="15">
        <v>31</v>
      </c>
      <c r="D110" s="18" t="s">
        <v>202</v>
      </c>
      <c r="E110" s="10">
        <v>1212</v>
      </c>
      <c r="F110" s="11">
        <v>800</v>
      </c>
      <c r="G110" s="11">
        <v>800</v>
      </c>
      <c r="H110" s="11">
        <f t="shared" ref="H110:H112" si="42">I110-G110</f>
        <v>0</v>
      </c>
      <c r="I110" s="11">
        <v>800</v>
      </c>
    </row>
    <row r="111" spans="1:9" ht="25.5" x14ac:dyDescent="0.25">
      <c r="A111" s="14"/>
      <c r="B111" s="14"/>
      <c r="C111" s="15">
        <v>12</v>
      </c>
      <c r="D111" s="18" t="s">
        <v>37</v>
      </c>
      <c r="E111" s="10">
        <v>0</v>
      </c>
      <c r="F111" s="11">
        <v>10</v>
      </c>
      <c r="G111" s="11">
        <v>10</v>
      </c>
      <c r="H111" s="11">
        <f t="shared" si="42"/>
        <v>0</v>
      </c>
      <c r="I111" s="11">
        <v>10</v>
      </c>
    </row>
    <row r="112" spans="1:9" x14ac:dyDescent="0.25">
      <c r="A112" s="14"/>
      <c r="B112" s="14"/>
      <c r="C112" s="15">
        <v>43</v>
      </c>
      <c r="D112" s="15" t="s">
        <v>35</v>
      </c>
      <c r="E112" s="10">
        <v>1092</v>
      </c>
      <c r="F112" s="11"/>
      <c r="G112" s="11"/>
      <c r="H112" s="11">
        <f t="shared" si="42"/>
        <v>0</v>
      </c>
      <c r="I112" s="11"/>
    </row>
    <row r="113" spans="1:9" hidden="1" x14ac:dyDescent="0.25">
      <c r="A113" s="14"/>
      <c r="B113" s="14">
        <v>343</v>
      </c>
      <c r="C113" s="15"/>
      <c r="D113" s="15" t="s">
        <v>103</v>
      </c>
      <c r="E113" s="10">
        <f>SUM(E114:E115)</f>
        <v>2304</v>
      </c>
      <c r="F113" s="10">
        <f t="shared" ref="F113:H113" si="43">SUM(F114:F115)</f>
        <v>810</v>
      </c>
      <c r="G113" s="10">
        <f t="shared" si="43"/>
        <v>810</v>
      </c>
      <c r="H113" s="10">
        <f t="shared" si="43"/>
        <v>0</v>
      </c>
      <c r="I113" s="10">
        <f t="shared" ref="I113" si="44">SUM(I114:I115)</f>
        <v>810</v>
      </c>
    </row>
    <row r="114" spans="1:9" ht="25.5" hidden="1" x14ac:dyDescent="0.25">
      <c r="A114" s="14"/>
      <c r="B114" s="14">
        <v>3431</v>
      </c>
      <c r="C114" s="15"/>
      <c r="D114" s="18" t="s">
        <v>104</v>
      </c>
      <c r="E114" s="10">
        <v>1211</v>
      </c>
      <c r="F114" s="11">
        <v>803</v>
      </c>
      <c r="G114" s="11">
        <v>803</v>
      </c>
      <c r="H114" s="11">
        <f t="shared" ref="H114:H115" si="45">I114-G114</f>
        <v>0</v>
      </c>
      <c r="I114" s="11">
        <v>803</v>
      </c>
    </row>
    <row r="115" spans="1:9" hidden="1" x14ac:dyDescent="0.25">
      <c r="A115" s="14"/>
      <c r="B115" s="14">
        <v>3433</v>
      </c>
      <c r="C115" s="15"/>
      <c r="D115" s="15" t="s">
        <v>105</v>
      </c>
      <c r="E115" s="10">
        <v>1093</v>
      </c>
      <c r="F115" s="11">
        <v>7</v>
      </c>
      <c r="G115" s="11">
        <v>7</v>
      </c>
      <c r="H115" s="11">
        <f t="shared" si="45"/>
        <v>0</v>
      </c>
      <c r="I115" s="11">
        <v>7</v>
      </c>
    </row>
    <row r="116" spans="1:9" ht="51" x14ac:dyDescent="0.25">
      <c r="A116" s="14"/>
      <c r="B116" s="25">
        <v>37</v>
      </c>
      <c r="C116" s="44"/>
      <c r="D116" s="54" t="s">
        <v>56</v>
      </c>
      <c r="E116" s="42">
        <f>SUM(E117:E119)</f>
        <v>53176</v>
      </c>
      <c r="F116" s="42">
        <f t="shared" ref="F116:H116" si="46">SUM(F117:F119)</f>
        <v>57600</v>
      </c>
      <c r="G116" s="42">
        <f t="shared" si="46"/>
        <v>60669</v>
      </c>
      <c r="H116" s="42">
        <f t="shared" si="46"/>
        <v>2000</v>
      </c>
      <c r="I116" s="42">
        <f t="shared" ref="I116" si="47">SUM(I117:I119)</f>
        <v>62669</v>
      </c>
    </row>
    <row r="117" spans="1:9" ht="25.5" x14ac:dyDescent="0.25">
      <c r="A117" s="14"/>
      <c r="B117" s="14"/>
      <c r="C117" s="15">
        <v>11</v>
      </c>
      <c r="D117" s="18" t="s">
        <v>122</v>
      </c>
      <c r="E117" s="10">
        <v>14110</v>
      </c>
      <c r="F117" s="11">
        <v>16600</v>
      </c>
      <c r="G117" s="11">
        <v>16600</v>
      </c>
      <c r="H117" s="11">
        <f t="shared" ref="H117:H119" si="48">I117-G117</f>
        <v>1000</v>
      </c>
      <c r="I117" s="11">
        <v>17600</v>
      </c>
    </row>
    <row r="118" spans="1:9" x14ac:dyDescent="0.25">
      <c r="A118" s="14"/>
      <c r="B118" s="14"/>
      <c r="C118" s="15">
        <v>22</v>
      </c>
      <c r="D118" s="18" t="s">
        <v>27</v>
      </c>
      <c r="E118" s="10">
        <v>3</v>
      </c>
      <c r="F118" s="11"/>
      <c r="G118" s="11"/>
      <c r="H118" s="11">
        <f t="shared" si="48"/>
        <v>0</v>
      </c>
      <c r="I118" s="11"/>
    </row>
    <row r="119" spans="1:9" x14ac:dyDescent="0.25">
      <c r="A119" s="14"/>
      <c r="B119" s="14"/>
      <c r="C119" s="15">
        <v>43</v>
      </c>
      <c r="D119" s="41" t="s">
        <v>53</v>
      </c>
      <c r="E119" s="10">
        <v>39063</v>
      </c>
      <c r="F119" s="11">
        <v>41000</v>
      </c>
      <c r="G119" s="11">
        <v>44069</v>
      </c>
      <c r="H119" s="11">
        <f t="shared" si="48"/>
        <v>1000</v>
      </c>
      <c r="I119" s="11">
        <v>45069</v>
      </c>
    </row>
    <row r="120" spans="1:9" ht="25.5" hidden="1" x14ac:dyDescent="0.25">
      <c r="A120" s="14"/>
      <c r="B120" s="14">
        <v>372</v>
      </c>
      <c r="C120" s="15"/>
      <c r="D120" s="41" t="s">
        <v>106</v>
      </c>
      <c r="E120" s="10">
        <f>E121</f>
        <v>53176</v>
      </c>
      <c r="F120" s="10">
        <f t="shared" ref="F120:I120" si="49">F121</f>
        <v>57600</v>
      </c>
      <c r="G120" s="10">
        <f t="shared" si="49"/>
        <v>60669</v>
      </c>
      <c r="H120" s="10">
        <f t="shared" si="49"/>
        <v>2000</v>
      </c>
      <c r="I120" s="10">
        <f t="shared" si="49"/>
        <v>62669</v>
      </c>
    </row>
    <row r="121" spans="1:9" ht="25.5" hidden="1" x14ac:dyDescent="0.25">
      <c r="A121" s="14"/>
      <c r="B121" s="14">
        <v>3722</v>
      </c>
      <c r="C121" s="15"/>
      <c r="D121" s="41" t="s">
        <v>107</v>
      </c>
      <c r="E121" s="10">
        <v>53176</v>
      </c>
      <c r="F121" s="11">
        <v>57600</v>
      </c>
      <c r="G121" s="11">
        <v>60669</v>
      </c>
      <c r="H121" s="11">
        <f t="shared" ref="H121:H123" si="50">I121-G121</f>
        <v>2000</v>
      </c>
      <c r="I121" s="11">
        <v>62669</v>
      </c>
    </row>
    <row r="122" spans="1:9" x14ac:dyDescent="0.25">
      <c r="A122" s="14"/>
      <c r="B122" s="25">
        <v>38</v>
      </c>
      <c r="C122" s="44"/>
      <c r="D122" s="54" t="s">
        <v>179</v>
      </c>
      <c r="E122" s="42">
        <f>E123</f>
        <v>0</v>
      </c>
      <c r="F122" s="42">
        <f>F123</f>
        <v>1174</v>
      </c>
      <c r="G122" s="42">
        <f t="shared" ref="G122:I122" si="51">G123</f>
        <v>1250</v>
      </c>
      <c r="H122" s="42">
        <f t="shared" si="51"/>
        <v>0</v>
      </c>
      <c r="I122" s="42">
        <f t="shared" si="51"/>
        <v>1250</v>
      </c>
    </row>
    <row r="123" spans="1:9" x14ac:dyDescent="0.25">
      <c r="A123" s="14"/>
      <c r="B123" s="14"/>
      <c r="C123" s="15">
        <v>43</v>
      </c>
      <c r="D123" s="41" t="s">
        <v>53</v>
      </c>
      <c r="E123" s="10"/>
      <c r="F123" s="10">
        <v>1174</v>
      </c>
      <c r="G123" s="10">
        <v>1250</v>
      </c>
      <c r="H123" s="11">
        <f t="shared" si="50"/>
        <v>0</v>
      </c>
      <c r="I123" s="10">
        <v>1250</v>
      </c>
    </row>
    <row r="124" spans="1:9" hidden="1" x14ac:dyDescent="0.25">
      <c r="A124" s="14"/>
      <c r="B124" s="14">
        <v>381</v>
      </c>
      <c r="C124" s="15"/>
      <c r="D124" s="41" t="s">
        <v>66</v>
      </c>
      <c r="E124" s="10">
        <f>E125</f>
        <v>0</v>
      </c>
      <c r="F124" s="10">
        <f>F125</f>
        <v>1174</v>
      </c>
      <c r="G124" s="10">
        <f t="shared" ref="G124:I124" si="52">G125</f>
        <v>1250</v>
      </c>
      <c r="H124" s="10">
        <f t="shared" si="52"/>
        <v>0</v>
      </c>
      <c r="I124" s="10">
        <f t="shared" si="52"/>
        <v>1250</v>
      </c>
    </row>
    <row r="125" spans="1:9" hidden="1" x14ac:dyDescent="0.25">
      <c r="A125" s="14"/>
      <c r="B125" s="14">
        <v>3812</v>
      </c>
      <c r="C125" s="15"/>
      <c r="D125" s="41" t="s">
        <v>180</v>
      </c>
      <c r="E125" s="10"/>
      <c r="F125" s="10">
        <v>1174</v>
      </c>
      <c r="G125" s="10">
        <v>1250</v>
      </c>
      <c r="H125" s="11">
        <f t="shared" ref="H125" si="53">I125-G125</f>
        <v>0</v>
      </c>
      <c r="I125" s="10">
        <v>1250</v>
      </c>
    </row>
    <row r="126" spans="1:9" ht="25.5" x14ac:dyDescent="0.25">
      <c r="A126" s="16">
        <v>4</v>
      </c>
      <c r="B126" s="16"/>
      <c r="C126" s="16"/>
      <c r="D126" s="23" t="s">
        <v>14</v>
      </c>
      <c r="E126" s="42">
        <f>E127+E142</f>
        <v>28874</v>
      </c>
      <c r="F126" s="42">
        <f t="shared" ref="F126:G126" si="54">F127+F142</f>
        <v>103696</v>
      </c>
      <c r="G126" s="42">
        <f t="shared" si="54"/>
        <v>157445</v>
      </c>
      <c r="H126" s="42">
        <f t="shared" ref="H126:I126" si="55">H127+H142</f>
        <v>58847</v>
      </c>
      <c r="I126" s="42">
        <f t="shared" si="55"/>
        <v>216292</v>
      </c>
    </row>
    <row r="127" spans="1:9" ht="38.25" x14ac:dyDescent="0.25">
      <c r="A127" s="17"/>
      <c r="B127" s="13">
        <v>42</v>
      </c>
      <c r="C127" s="13"/>
      <c r="D127" s="23" t="s">
        <v>33</v>
      </c>
      <c r="E127" s="42">
        <f>SUM(E128:E135)</f>
        <v>9770</v>
      </c>
      <c r="F127" s="42">
        <f>SUM(F128:F135)</f>
        <v>17383</v>
      </c>
      <c r="G127" s="42">
        <f t="shared" ref="G127:H127" si="56">SUM(G128:G135)</f>
        <v>17400</v>
      </c>
      <c r="H127" s="42">
        <f t="shared" si="56"/>
        <v>0</v>
      </c>
      <c r="I127" s="42">
        <f t="shared" ref="I127" si="57">SUM(I128:I135)</f>
        <v>17400</v>
      </c>
    </row>
    <row r="128" spans="1:9" ht="25.5" x14ac:dyDescent="0.25">
      <c r="A128" s="17"/>
      <c r="B128" s="17"/>
      <c r="C128" s="15">
        <v>31</v>
      </c>
      <c r="D128" s="18" t="s">
        <v>120</v>
      </c>
      <c r="E128" s="10">
        <v>5309</v>
      </c>
      <c r="F128" s="11">
        <v>5973</v>
      </c>
      <c r="G128" s="11">
        <v>7300</v>
      </c>
      <c r="H128" s="11">
        <f t="shared" ref="H128:H147" si="58">I128-G128</f>
        <v>0</v>
      </c>
      <c r="I128" s="11">
        <v>7300</v>
      </c>
    </row>
    <row r="129" spans="1:9" ht="25.5" x14ac:dyDescent="0.25">
      <c r="A129" s="17"/>
      <c r="B129" s="17"/>
      <c r="C129" s="19">
        <v>11</v>
      </c>
      <c r="D129" s="18" t="s">
        <v>122</v>
      </c>
      <c r="E129" s="10">
        <v>0</v>
      </c>
      <c r="F129" s="11"/>
      <c r="G129" s="11"/>
      <c r="H129" s="11">
        <f t="shared" si="58"/>
        <v>0</v>
      </c>
      <c r="I129" s="11"/>
    </row>
    <row r="130" spans="1:9" x14ac:dyDescent="0.25">
      <c r="A130" s="17"/>
      <c r="B130" s="17"/>
      <c r="C130" s="19">
        <v>22</v>
      </c>
      <c r="D130" s="40" t="s">
        <v>27</v>
      </c>
      <c r="E130" s="10">
        <v>879</v>
      </c>
      <c r="F130" s="11">
        <v>2823</v>
      </c>
      <c r="G130" s="11">
        <v>4000</v>
      </c>
      <c r="H130" s="11">
        <f t="shared" si="58"/>
        <v>0</v>
      </c>
      <c r="I130" s="11">
        <v>4000</v>
      </c>
    </row>
    <row r="131" spans="1:9" x14ac:dyDescent="0.25">
      <c r="A131" s="17"/>
      <c r="B131" s="17"/>
      <c r="C131" s="19">
        <v>37</v>
      </c>
      <c r="D131" s="40" t="s">
        <v>51</v>
      </c>
      <c r="E131" s="10">
        <v>48</v>
      </c>
      <c r="F131" s="11"/>
      <c r="G131" s="11">
        <v>100</v>
      </c>
      <c r="H131" s="11">
        <f t="shared" si="58"/>
        <v>0</v>
      </c>
      <c r="I131" s="11">
        <v>100</v>
      </c>
    </row>
    <row r="132" spans="1:9" x14ac:dyDescent="0.25">
      <c r="A132" s="17"/>
      <c r="B132" s="17"/>
      <c r="C132" s="19">
        <v>43</v>
      </c>
      <c r="D132" s="40" t="s">
        <v>53</v>
      </c>
      <c r="E132" s="10">
        <v>3007</v>
      </c>
      <c r="F132" s="11">
        <v>3500</v>
      </c>
      <c r="G132" s="11">
        <v>6000</v>
      </c>
      <c r="H132" s="11">
        <f t="shared" si="58"/>
        <v>0</v>
      </c>
      <c r="I132" s="11">
        <v>6000</v>
      </c>
    </row>
    <row r="133" spans="1:9" x14ac:dyDescent="0.25">
      <c r="A133" s="17"/>
      <c r="B133" s="17"/>
      <c r="C133" s="19">
        <v>52</v>
      </c>
      <c r="D133" s="40" t="s">
        <v>52</v>
      </c>
      <c r="E133" s="10">
        <v>527</v>
      </c>
      <c r="F133" s="11"/>
      <c r="G133" s="11"/>
      <c r="H133" s="11">
        <f t="shared" si="58"/>
        <v>0</v>
      </c>
      <c r="I133" s="11"/>
    </row>
    <row r="134" spans="1:9" ht="51" x14ac:dyDescent="0.25">
      <c r="A134" s="17"/>
      <c r="B134" s="17"/>
      <c r="C134" s="15">
        <v>62</v>
      </c>
      <c r="D134" s="18" t="s">
        <v>54</v>
      </c>
      <c r="E134" s="10"/>
      <c r="F134" s="11"/>
      <c r="G134" s="11"/>
      <c r="H134" s="11">
        <f t="shared" si="58"/>
        <v>0</v>
      </c>
      <c r="I134" s="11"/>
    </row>
    <row r="135" spans="1:9" ht="25.5" x14ac:dyDescent="0.25">
      <c r="A135" s="17"/>
      <c r="B135" s="17"/>
      <c r="C135" s="15"/>
      <c r="D135" s="18" t="s">
        <v>181</v>
      </c>
      <c r="E135" s="10"/>
      <c r="F135" s="10">
        <v>5087</v>
      </c>
      <c r="G135" s="10"/>
      <c r="H135" s="11">
        <f t="shared" si="58"/>
        <v>0</v>
      </c>
      <c r="I135" s="10"/>
    </row>
    <row r="136" spans="1:9" hidden="1" x14ac:dyDescent="0.25">
      <c r="A136" s="17"/>
      <c r="B136" s="17">
        <v>422</v>
      </c>
      <c r="C136" s="15"/>
      <c r="D136" s="18" t="s">
        <v>108</v>
      </c>
      <c r="E136" s="10">
        <f>SUM(E137:E139)</f>
        <v>5524</v>
      </c>
      <c r="F136" s="10">
        <f t="shared" ref="F136:H136" si="59">SUM(F137:F139)</f>
        <v>13219</v>
      </c>
      <c r="G136" s="10">
        <f t="shared" si="59"/>
        <v>10600</v>
      </c>
      <c r="H136" s="10">
        <f t="shared" si="59"/>
        <v>0</v>
      </c>
      <c r="I136" s="10">
        <f t="shared" ref="I136" si="60">SUM(I137:I139)</f>
        <v>10600</v>
      </c>
    </row>
    <row r="137" spans="1:9" hidden="1" x14ac:dyDescent="0.25">
      <c r="A137" s="17"/>
      <c r="B137" s="17">
        <v>4221</v>
      </c>
      <c r="C137" s="15"/>
      <c r="D137" s="18" t="s">
        <v>109</v>
      </c>
      <c r="E137" s="10">
        <v>4645</v>
      </c>
      <c r="F137" s="11">
        <v>7831</v>
      </c>
      <c r="G137" s="11">
        <v>6600</v>
      </c>
      <c r="H137" s="11">
        <f t="shared" si="58"/>
        <v>-225</v>
      </c>
      <c r="I137" s="11">
        <v>6375</v>
      </c>
    </row>
    <row r="138" spans="1:9" hidden="1" x14ac:dyDescent="0.25">
      <c r="A138" s="17"/>
      <c r="B138" s="17">
        <v>4226</v>
      </c>
      <c r="C138" s="15"/>
      <c r="D138" s="18" t="s">
        <v>123</v>
      </c>
      <c r="E138" s="10"/>
      <c r="F138" s="11"/>
      <c r="G138" s="11"/>
      <c r="H138" s="11">
        <f t="shared" si="58"/>
        <v>0</v>
      </c>
      <c r="I138" s="11"/>
    </row>
    <row r="139" spans="1:9" ht="25.5" hidden="1" x14ac:dyDescent="0.25">
      <c r="A139" s="17"/>
      <c r="B139" s="17">
        <v>4227</v>
      </c>
      <c r="C139" s="15"/>
      <c r="D139" s="18" t="s">
        <v>110</v>
      </c>
      <c r="E139" s="10">
        <v>879</v>
      </c>
      <c r="F139" s="11">
        <v>5388</v>
      </c>
      <c r="G139" s="11">
        <v>4000</v>
      </c>
      <c r="H139" s="11">
        <f t="shared" si="58"/>
        <v>225</v>
      </c>
      <c r="I139" s="11">
        <v>4225</v>
      </c>
    </row>
    <row r="140" spans="1:9" ht="25.5" hidden="1" x14ac:dyDescent="0.25">
      <c r="A140" s="17"/>
      <c r="B140" s="17">
        <v>424</v>
      </c>
      <c r="C140" s="15"/>
      <c r="D140" s="18" t="s">
        <v>111</v>
      </c>
      <c r="E140" s="10">
        <f>E141</f>
        <v>3719</v>
      </c>
      <c r="F140" s="10">
        <f t="shared" ref="F140:I140" si="61">F141</f>
        <v>4164</v>
      </c>
      <c r="G140" s="10">
        <f t="shared" si="61"/>
        <v>6800</v>
      </c>
      <c r="H140" s="10">
        <f t="shared" si="61"/>
        <v>0</v>
      </c>
      <c r="I140" s="10">
        <f t="shared" si="61"/>
        <v>6800</v>
      </c>
    </row>
    <row r="141" spans="1:9" hidden="1" x14ac:dyDescent="0.25">
      <c r="A141" s="17"/>
      <c r="B141" s="17">
        <v>4241</v>
      </c>
      <c r="C141" s="15"/>
      <c r="D141" s="18" t="s">
        <v>112</v>
      </c>
      <c r="E141" s="10">
        <v>3719</v>
      </c>
      <c r="F141" s="11">
        <v>4164</v>
      </c>
      <c r="G141" s="11">
        <v>6800</v>
      </c>
      <c r="H141" s="11">
        <f t="shared" si="58"/>
        <v>0</v>
      </c>
      <c r="I141" s="11">
        <v>6800</v>
      </c>
    </row>
    <row r="142" spans="1:9" ht="38.25" x14ac:dyDescent="0.25">
      <c r="A142" s="17"/>
      <c r="B142" s="13">
        <v>45</v>
      </c>
      <c r="C142" s="102"/>
      <c r="D142" s="23" t="s">
        <v>57</v>
      </c>
      <c r="E142" s="42">
        <f>SUM(E143:E147)</f>
        <v>19104</v>
      </c>
      <c r="F142" s="42">
        <f>SUM(F143:F147)</f>
        <v>86313</v>
      </c>
      <c r="G142" s="42">
        <f t="shared" ref="G142:H142" si="62">SUM(G143:G147)</f>
        <v>140045</v>
      </c>
      <c r="H142" s="42">
        <f t="shared" si="62"/>
        <v>58847</v>
      </c>
      <c r="I142" s="42">
        <f t="shared" ref="I142" si="63">SUM(I143:I147)</f>
        <v>198892</v>
      </c>
    </row>
    <row r="143" spans="1:9" ht="25.5" x14ac:dyDescent="0.25">
      <c r="A143" s="17"/>
      <c r="B143" s="17"/>
      <c r="C143" s="15">
        <v>31</v>
      </c>
      <c r="D143" s="18" t="s">
        <v>120</v>
      </c>
      <c r="E143" s="10">
        <v>11326</v>
      </c>
      <c r="F143" s="11">
        <v>3681</v>
      </c>
      <c r="G143" s="11"/>
      <c r="H143" s="11">
        <f t="shared" si="58"/>
        <v>0</v>
      </c>
      <c r="I143" s="11"/>
    </row>
    <row r="144" spans="1:9" ht="25.5" x14ac:dyDescent="0.25">
      <c r="A144" s="17"/>
      <c r="B144" s="17"/>
      <c r="C144" s="19">
        <v>11</v>
      </c>
      <c r="D144" s="18" t="s">
        <v>217</v>
      </c>
      <c r="E144" s="10">
        <v>7778</v>
      </c>
      <c r="F144" s="11">
        <v>39815</v>
      </c>
      <c r="G144" s="11"/>
      <c r="H144" s="11">
        <f t="shared" si="58"/>
        <v>58847</v>
      </c>
      <c r="I144" s="11">
        <v>58847</v>
      </c>
    </row>
    <row r="145" spans="1:9" x14ac:dyDescent="0.25">
      <c r="A145" s="17"/>
      <c r="B145" s="17"/>
      <c r="C145" s="19">
        <v>22</v>
      </c>
      <c r="D145" s="40" t="s">
        <v>27</v>
      </c>
      <c r="E145" s="10"/>
      <c r="F145" s="11"/>
      <c r="G145" s="11"/>
      <c r="H145" s="11">
        <f t="shared" si="58"/>
        <v>0</v>
      </c>
      <c r="I145" s="11"/>
    </row>
    <row r="146" spans="1:9" x14ac:dyDescent="0.25">
      <c r="A146" s="17"/>
      <c r="B146" s="17"/>
      <c r="C146" s="19">
        <v>43</v>
      </c>
      <c r="D146" s="40" t="s">
        <v>53</v>
      </c>
      <c r="E146" s="10"/>
      <c r="F146" s="11">
        <v>39817</v>
      </c>
      <c r="G146" s="11">
        <v>116000</v>
      </c>
      <c r="H146" s="11">
        <f t="shared" si="58"/>
        <v>0</v>
      </c>
      <c r="I146" s="11">
        <v>116000</v>
      </c>
    </row>
    <row r="147" spans="1:9" ht="25.5" x14ac:dyDescent="0.25">
      <c r="A147" s="17"/>
      <c r="B147" s="17"/>
      <c r="C147" s="19"/>
      <c r="D147" s="40" t="s">
        <v>181</v>
      </c>
      <c r="E147" s="10"/>
      <c r="F147" s="10">
        <v>3000</v>
      </c>
      <c r="G147" s="10">
        <v>24045</v>
      </c>
      <c r="H147" s="11">
        <f t="shared" si="58"/>
        <v>0</v>
      </c>
      <c r="I147" s="10">
        <v>24045</v>
      </c>
    </row>
    <row r="148" spans="1:9" ht="25.5" hidden="1" x14ac:dyDescent="0.25">
      <c r="A148" s="17"/>
      <c r="B148" s="17">
        <v>451</v>
      </c>
      <c r="C148" s="19"/>
      <c r="D148" s="40" t="s">
        <v>113</v>
      </c>
      <c r="E148" s="10">
        <f>E149</f>
        <v>19104</v>
      </c>
      <c r="F148" s="10">
        <f t="shared" ref="F148:I148" si="64">F149</f>
        <v>86313</v>
      </c>
      <c r="G148" s="10">
        <f t="shared" si="64"/>
        <v>140045</v>
      </c>
      <c r="H148" s="10">
        <f t="shared" si="64"/>
        <v>58847</v>
      </c>
      <c r="I148" s="10">
        <f t="shared" si="64"/>
        <v>198892</v>
      </c>
    </row>
    <row r="149" spans="1:9" ht="25.5" hidden="1" x14ac:dyDescent="0.25">
      <c r="A149" s="17"/>
      <c r="B149" s="17">
        <v>4511</v>
      </c>
      <c r="C149" s="19"/>
      <c r="D149" s="40" t="s">
        <v>113</v>
      </c>
      <c r="E149" s="10">
        <v>19104</v>
      </c>
      <c r="F149" s="11">
        <v>86313</v>
      </c>
      <c r="G149" s="11">
        <v>140045</v>
      </c>
      <c r="H149" s="11">
        <f t="shared" ref="H149" si="65">I149-G149</f>
        <v>58847</v>
      </c>
      <c r="I149" s="11">
        <v>198892</v>
      </c>
    </row>
    <row r="150" spans="1:9" hidden="1" x14ac:dyDescent="0.25">
      <c r="A150" s="17"/>
      <c r="B150" s="17"/>
      <c r="C150" s="15"/>
      <c r="D150" s="18"/>
      <c r="E150" s="10"/>
      <c r="F150" s="11"/>
      <c r="G150" s="11"/>
      <c r="H150" s="11"/>
      <c r="I150" s="11"/>
    </row>
    <row r="183" spans="4:4" x14ac:dyDescent="0.25">
      <c r="D183" s="48"/>
    </row>
    <row r="184" spans="4:4" x14ac:dyDescent="0.25">
      <c r="D184" s="48"/>
    </row>
  </sheetData>
  <mergeCells count="5">
    <mergeCell ref="A7:I7"/>
    <mergeCell ref="A52:I52"/>
    <mergeCell ref="A3:I3"/>
    <mergeCell ref="A5:I5"/>
    <mergeCell ref="A1:J1"/>
  </mergeCells>
  <pageMargins left="0.7" right="0.7" top="0.75" bottom="0.75" header="0.3" footer="0.3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7"/>
  <sheetViews>
    <sheetView workbookViewId="0">
      <selection sqref="A1:J1"/>
    </sheetView>
  </sheetViews>
  <sheetFormatPr defaultRowHeight="15" x14ac:dyDescent="0.25"/>
  <cols>
    <col min="1" max="1" width="33" customWidth="1"/>
    <col min="2" max="2" width="25" hidden="1" customWidth="1"/>
    <col min="3" max="3" width="24" hidden="1" customWidth="1"/>
    <col min="4" max="5" width="24.85546875" customWidth="1"/>
    <col min="6" max="6" width="25.42578125" customWidth="1"/>
  </cols>
  <sheetData>
    <row r="1" spans="1:10" ht="36" customHeight="1" x14ac:dyDescent="0.25">
      <c r="A1" s="150" t="s">
        <v>220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18" x14ac:dyDescent="0.25">
      <c r="A2" s="5"/>
      <c r="B2" s="5"/>
      <c r="C2" s="5"/>
      <c r="D2" s="5"/>
      <c r="E2" s="5"/>
      <c r="F2" s="5"/>
    </row>
    <row r="3" spans="1:10" ht="15.75" x14ac:dyDescent="0.25">
      <c r="A3" s="150" t="s">
        <v>21</v>
      </c>
      <c r="B3" s="150"/>
      <c r="C3" s="150"/>
      <c r="D3" s="150"/>
      <c r="E3" s="150"/>
      <c r="F3" s="150"/>
    </row>
    <row r="4" spans="1:10" ht="18" x14ac:dyDescent="0.25">
      <c r="B4" s="5"/>
      <c r="C4" s="5"/>
      <c r="D4" s="5"/>
      <c r="E4" s="6"/>
      <c r="F4" s="6"/>
    </row>
    <row r="5" spans="1:10" ht="15.75" x14ac:dyDescent="0.25">
      <c r="A5" s="150" t="s">
        <v>5</v>
      </c>
      <c r="B5" s="150"/>
      <c r="C5" s="150"/>
      <c r="D5" s="150"/>
      <c r="E5" s="150"/>
      <c r="F5" s="150"/>
    </row>
    <row r="6" spans="1:10" ht="18" x14ac:dyDescent="0.25">
      <c r="A6" s="5"/>
      <c r="B6" s="5"/>
      <c r="C6" s="5"/>
      <c r="D6" s="5"/>
      <c r="E6" s="6"/>
      <c r="F6" s="6"/>
    </row>
    <row r="7" spans="1:10" ht="15.75" x14ac:dyDescent="0.25">
      <c r="A7" s="150" t="s">
        <v>155</v>
      </c>
      <c r="B7" s="150"/>
      <c r="C7" s="150"/>
      <c r="D7" s="150"/>
      <c r="E7" s="150"/>
      <c r="F7" s="150"/>
    </row>
    <row r="8" spans="1:10" ht="18" x14ac:dyDescent="0.25">
      <c r="A8" s="5"/>
      <c r="B8" s="5"/>
      <c r="C8" s="5"/>
      <c r="D8" s="5"/>
      <c r="E8" s="6"/>
      <c r="F8" s="6"/>
    </row>
    <row r="9" spans="1:10" ht="25.5" x14ac:dyDescent="0.25">
      <c r="A9" s="21" t="s">
        <v>156</v>
      </c>
      <c r="B9" s="20" t="s">
        <v>150</v>
      </c>
      <c r="C9" s="21" t="s">
        <v>136</v>
      </c>
      <c r="D9" s="21" t="s">
        <v>151</v>
      </c>
      <c r="E9" s="120" t="s">
        <v>208</v>
      </c>
      <c r="F9" s="120" t="s">
        <v>215</v>
      </c>
    </row>
    <row r="10" spans="1:10" ht="17.45" customHeight="1" x14ac:dyDescent="0.25">
      <c r="A10" s="67" t="s">
        <v>0</v>
      </c>
      <c r="B10" s="72">
        <f>B11+B15+B17+B19+B21+B23+B25</f>
        <v>1678855</v>
      </c>
      <c r="C10" s="72">
        <f>C11+C15+C17+C19+C21+C23+C25</f>
        <v>2001360</v>
      </c>
      <c r="D10" s="72">
        <f>D11+D15+D17+D19+D21+D23+D25</f>
        <v>2337137</v>
      </c>
      <c r="E10" s="72">
        <f t="shared" ref="E10:F10" si="0">E11+E15+E17+E19+E21+E23+E25</f>
        <v>291347</v>
      </c>
      <c r="F10" s="72">
        <f t="shared" si="0"/>
        <v>2628484</v>
      </c>
    </row>
    <row r="11" spans="1:10" ht="17.45" customHeight="1" x14ac:dyDescent="0.25">
      <c r="A11" s="23" t="s">
        <v>157</v>
      </c>
      <c r="B11" s="71">
        <f>B12+B13+B14</f>
        <v>205026</v>
      </c>
      <c r="C11" s="71">
        <f t="shared" ref="C11:F11" si="1">C12+C13+C14</f>
        <v>234194</v>
      </c>
      <c r="D11" s="71">
        <f t="shared" si="1"/>
        <v>195807</v>
      </c>
      <c r="E11" s="71">
        <f t="shared" si="1"/>
        <v>67647</v>
      </c>
      <c r="F11" s="71">
        <f t="shared" si="1"/>
        <v>263454</v>
      </c>
    </row>
    <row r="12" spans="1:10" ht="19.5" customHeight="1" x14ac:dyDescent="0.25">
      <c r="A12" s="18" t="s">
        <v>162</v>
      </c>
      <c r="B12" s="68">
        <v>168948</v>
      </c>
      <c r="C12" s="68">
        <v>161695</v>
      </c>
      <c r="D12" s="68">
        <v>166546</v>
      </c>
      <c r="E12" s="68">
        <f>F12-D12</f>
        <v>0</v>
      </c>
      <c r="F12" s="68">
        <v>166546</v>
      </c>
    </row>
    <row r="13" spans="1:10" ht="26.25" customHeight="1" x14ac:dyDescent="0.25">
      <c r="A13" s="18" t="s">
        <v>203</v>
      </c>
      <c r="B13" s="68">
        <v>36078</v>
      </c>
      <c r="C13" s="68">
        <v>72489</v>
      </c>
      <c r="D13" s="68">
        <v>29251</v>
      </c>
      <c r="E13" s="68">
        <f t="shared" ref="E13:E14" si="2">F13-D13</f>
        <v>67647</v>
      </c>
      <c r="F13" s="68">
        <v>96898</v>
      </c>
    </row>
    <row r="14" spans="1:10" ht="17.45" customHeight="1" x14ac:dyDescent="0.25">
      <c r="A14" s="15" t="s">
        <v>158</v>
      </c>
      <c r="B14" s="68"/>
      <c r="C14" s="68">
        <v>10</v>
      </c>
      <c r="D14" s="68">
        <v>10</v>
      </c>
      <c r="E14" s="68">
        <f t="shared" si="2"/>
        <v>0</v>
      </c>
      <c r="F14" s="68">
        <v>10</v>
      </c>
    </row>
    <row r="15" spans="1:10" ht="17.45" customHeight="1" x14ac:dyDescent="0.25">
      <c r="A15" s="23" t="s">
        <v>159</v>
      </c>
      <c r="B15" s="71">
        <f>B16</f>
        <v>6665</v>
      </c>
      <c r="C15" s="71">
        <f>C16</f>
        <v>8891</v>
      </c>
      <c r="D15" s="71">
        <f t="shared" ref="D15:F15" si="3">D16</f>
        <v>8000</v>
      </c>
      <c r="E15" s="71">
        <f t="shared" si="3"/>
        <v>0</v>
      </c>
      <c r="F15" s="71">
        <f t="shared" si="3"/>
        <v>8000</v>
      </c>
    </row>
    <row r="16" spans="1:10" ht="17.45" customHeight="1" x14ac:dyDescent="0.25">
      <c r="A16" s="15" t="s">
        <v>160</v>
      </c>
      <c r="B16" s="68">
        <v>6665</v>
      </c>
      <c r="C16" s="68">
        <v>8891</v>
      </c>
      <c r="D16" s="68">
        <v>8000</v>
      </c>
      <c r="E16" s="68">
        <f>F16-D16</f>
        <v>0</v>
      </c>
      <c r="F16" s="68">
        <v>8000</v>
      </c>
    </row>
    <row r="17" spans="1:6" ht="17.45" customHeight="1" x14ac:dyDescent="0.25">
      <c r="A17" s="23" t="s">
        <v>161</v>
      </c>
      <c r="B17" s="71">
        <f>B18</f>
        <v>74230</v>
      </c>
      <c r="C17" s="71">
        <f>C18</f>
        <v>32402</v>
      </c>
      <c r="D17" s="71">
        <f t="shared" ref="D17:F17" si="4">D18</f>
        <v>23100</v>
      </c>
      <c r="E17" s="71">
        <f t="shared" si="4"/>
        <v>0</v>
      </c>
      <c r="F17" s="71">
        <f t="shared" si="4"/>
        <v>23100</v>
      </c>
    </row>
    <row r="18" spans="1:6" ht="30" customHeight="1" x14ac:dyDescent="0.25">
      <c r="A18" s="18" t="s">
        <v>163</v>
      </c>
      <c r="B18" s="68">
        <v>74230</v>
      </c>
      <c r="C18" s="68">
        <v>32402</v>
      </c>
      <c r="D18" s="68">
        <v>23100</v>
      </c>
      <c r="E18" s="68">
        <f>F18-D18</f>
        <v>0</v>
      </c>
      <c r="F18" s="68">
        <v>23100</v>
      </c>
    </row>
    <row r="19" spans="1:6" ht="17.45" customHeight="1" x14ac:dyDescent="0.25">
      <c r="A19" s="23" t="s">
        <v>164</v>
      </c>
      <c r="B19" s="71">
        <f>B20</f>
        <v>1390954</v>
      </c>
      <c r="C19" s="71">
        <f>C20</f>
        <v>1708294</v>
      </c>
      <c r="D19" s="71">
        <f t="shared" ref="D19:F19" si="5">D20</f>
        <v>2088391</v>
      </c>
      <c r="E19" s="71">
        <f t="shared" si="5"/>
        <v>223300</v>
      </c>
      <c r="F19" s="71">
        <f t="shared" si="5"/>
        <v>2311691</v>
      </c>
    </row>
    <row r="20" spans="1:6" ht="17.45" customHeight="1" x14ac:dyDescent="0.25">
      <c r="A20" s="15" t="s">
        <v>165</v>
      </c>
      <c r="B20" s="68">
        <v>1390954</v>
      </c>
      <c r="C20" s="68">
        <v>1708294</v>
      </c>
      <c r="D20" s="68">
        <v>2088391</v>
      </c>
      <c r="E20" s="68">
        <f>F20-D20</f>
        <v>223300</v>
      </c>
      <c r="F20" s="68">
        <v>2311691</v>
      </c>
    </row>
    <row r="21" spans="1:6" ht="17.45" customHeight="1" x14ac:dyDescent="0.25">
      <c r="A21" s="23" t="s">
        <v>166</v>
      </c>
      <c r="B21" s="71">
        <f>B22</f>
        <v>1885</v>
      </c>
      <c r="C21" s="71">
        <f>C22</f>
        <v>4102</v>
      </c>
      <c r="D21" s="71">
        <f t="shared" ref="D21:F21" si="6">D22</f>
        <v>1400</v>
      </c>
      <c r="E21" s="71">
        <f t="shared" si="6"/>
        <v>0</v>
      </c>
      <c r="F21" s="71">
        <f t="shared" si="6"/>
        <v>1400</v>
      </c>
    </row>
    <row r="22" spans="1:6" ht="17.45" customHeight="1" x14ac:dyDescent="0.25">
      <c r="A22" s="15" t="s">
        <v>167</v>
      </c>
      <c r="B22" s="68">
        <v>1885</v>
      </c>
      <c r="C22" s="68">
        <v>4102</v>
      </c>
      <c r="D22" s="68">
        <v>1400</v>
      </c>
      <c r="E22" s="68">
        <f>F22-D22</f>
        <v>0</v>
      </c>
      <c r="F22" s="68">
        <v>1400</v>
      </c>
    </row>
    <row r="23" spans="1:6" ht="29.25" customHeight="1" x14ac:dyDescent="0.25">
      <c r="A23" s="23" t="s">
        <v>168</v>
      </c>
      <c r="B23" s="71">
        <f>B24</f>
        <v>171</v>
      </c>
      <c r="C23" s="71">
        <f>C24</f>
        <v>900</v>
      </c>
      <c r="D23" s="71">
        <f t="shared" ref="D23:F23" si="7">D24</f>
        <v>102</v>
      </c>
      <c r="E23" s="71">
        <f t="shared" si="7"/>
        <v>400</v>
      </c>
      <c r="F23" s="71">
        <f t="shared" si="7"/>
        <v>502</v>
      </c>
    </row>
    <row r="24" spans="1:6" ht="38.25" customHeight="1" x14ac:dyDescent="0.25">
      <c r="A24" s="18" t="s">
        <v>182</v>
      </c>
      <c r="B24" s="68">
        <v>171</v>
      </c>
      <c r="C24" s="68">
        <v>900</v>
      </c>
      <c r="D24" s="68">
        <v>102</v>
      </c>
      <c r="E24" s="68">
        <f>F24-D24</f>
        <v>400</v>
      </c>
      <c r="F24" s="68">
        <v>502</v>
      </c>
    </row>
    <row r="25" spans="1:6" ht="38.25" customHeight="1" x14ac:dyDescent="0.25">
      <c r="A25" s="23" t="s">
        <v>207</v>
      </c>
      <c r="B25" s="71">
        <f>B26+B27</f>
        <v>-76</v>
      </c>
      <c r="C25" s="71">
        <f>C26+C27</f>
        <v>12577</v>
      </c>
      <c r="D25" s="71">
        <f t="shared" ref="D25:F25" si="8">D26+D27</f>
        <v>20337</v>
      </c>
      <c r="E25" s="71">
        <f t="shared" si="8"/>
        <v>0</v>
      </c>
      <c r="F25" s="71">
        <f t="shared" si="8"/>
        <v>20337</v>
      </c>
    </row>
    <row r="26" spans="1:6" ht="24" customHeight="1" x14ac:dyDescent="0.25">
      <c r="A26" s="18" t="s">
        <v>196</v>
      </c>
      <c r="B26" s="68">
        <v>-76</v>
      </c>
      <c r="C26" s="68">
        <v>12577</v>
      </c>
      <c r="D26" s="68">
        <v>20337</v>
      </c>
      <c r="E26" s="68">
        <f>F26-D26</f>
        <v>0</v>
      </c>
      <c r="F26" s="68">
        <v>20337</v>
      </c>
    </row>
    <row r="27" spans="1:6" ht="22.5" hidden="1" customHeight="1" x14ac:dyDescent="0.25">
      <c r="A27" s="15"/>
      <c r="B27" s="68"/>
      <c r="C27" s="68"/>
      <c r="D27" s="68"/>
      <c r="E27" s="68"/>
      <c r="F27" s="68"/>
    </row>
    <row r="28" spans="1:6" ht="22.5" customHeight="1" x14ac:dyDescent="0.25">
      <c r="A28" s="127"/>
      <c r="B28" s="128"/>
      <c r="C28" s="128"/>
      <c r="D28" s="128"/>
      <c r="E28" s="128"/>
      <c r="F28" s="128"/>
    </row>
    <row r="30" spans="1:6" ht="15.75" x14ac:dyDescent="0.25">
      <c r="A30" s="150" t="s">
        <v>169</v>
      </c>
      <c r="B30" s="150"/>
      <c r="C30" s="150"/>
      <c r="D30" s="150"/>
      <c r="E30" s="150"/>
      <c r="F30" s="150"/>
    </row>
    <row r="31" spans="1:6" ht="18" x14ac:dyDescent="0.25">
      <c r="A31" s="5"/>
      <c r="B31" s="5"/>
      <c r="C31" s="5"/>
      <c r="D31" s="5"/>
      <c r="E31" s="6"/>
      <c r="F31" s="6"/>
    </row>
    <row r="32" spans="1:6" ht="25.5" x14ac:dyDescent="0.25">
      <c r="A32" s="21" t="s">
        <v>156</v>
      </c>
      <c r="B32" s="20" t="s">
        <v>150</v>
      </c>
      <c r="C32" s="21" t="s">
        <v>136</v>
      </c>
      <c r="D32" s="21" t="s">
        <v>151</v>
      </c>
      <c r="E32" s="120" t="s">
        <v>208</v>
      </c>
      <c r="F32" s="120" t="s">
        <v>215</v>
      </c>
    </row>
    <row r="33" spans="1:6" ht="17.45" customHeight="1" x14ac:dyDescent="0.25">
      <c r="A33" s="67" t="s">
        <v>1</v>
      </c>
      <c r="B33" s="73">
        <f>B34+B38+B40+B42+B44+B46</f>
        <v>1665987</v>
      </c>
      <c r="C33" s="73">
        <f t="shared" ref="C33:F33" si="9">C34+C38+C40+C42+C44+C46</f>
        <v>2001360</v>
      </c>
      <c r="D33" s="73">
        <f>D34+D38+D40+D42+D44+D46</f>
        <v>2337137</v>
      </c>
      <c r="E33" s="73">
        <f t="shared" si="9"/>
        <v>291347</v>
      </c>
      <c r="F33" s="73">
        <f t="shared" si="9"/>
        <v>2628484</v>
      </c>
    </row>
    <row r="34" spans="1:6" ht="17.45" customHeight="1" x14ac:dyDescent="0.25">
      <c r="A34" s="23" t="s">
        <v>157</v>
      </c>
      <c r="B34" s="71">
        <f>B35+B36+B37</f>
        <v>204838</v>
      </c>
      <c r="C34" s="71">
        <f>C35+C36+C37</f>
        <v>234194</v>
      </c>
      <c r="D34" s="71">
        <f>D35+D36+D37</f>
        <v>195807</v>
      </c>
      <c r="E34" s="71">
        <f t="shared" ref="E34:F34" si="10">E35+E36+E37</f>
        <v>67647</v>
      </c>
      <c r="F34" s="71">
        <f t="shared" si="10"/>
        <v>263454</v>
      </c>
    </row>
    <row r="35" spans="1:6" ht="17.45" customHeight="1" x14ac:dyDescent="0.25">
      <c r="A35" s="18" t="s">
        <v>162</v>
      </c>
      <c r="B35" s="68">
        <v>168948</v>
      </c>
      <c r="C35" s="68">
        <v>161695</v>
      </c>
      <c r="D35" s="68">
        <v>166546</v>
      </c>
      <c r="E35" s="68">
        <f t="shared" ref="E35:E36" si="11">F35-D35</f>
        <v>0</v>
      </c>
      <c r="F35" s="68">
        <v>166546</v>
      </c>
    </row>
    <row r="36" spans="1:6" ht="17.45" customHeight="1" x14ac:dyDescent="0.25">
      <c r="A36" s="15" t="s">
        <v>204</v>
      </c>
      <c r="B36" s="68">
        <v>35890</v>
      </c>
      <c r="C36" s="68">
        <v>72489</v>
      </c>
      <c r="D36" s="68">
        <v>29251</v>
      </c>
      <c r="E36" s="68">
        <f t="shared" si="11"/>
        <v>67647</v>
      </c>
      <c r="F36" s="68">
        <v>96898</v>
      </c>
    </row>
    <row r="37" spans="1:6" ht="17.45" customHeight="1" x14ac:dyDescent="0.25">
      <c r="A37" s="15" t="s">
        <v>158</v>
      </c>
      <c r="B37" s="68">
        <v>0</v>
      </c>
      <c r="C37" s="68">
        <v>10</v>
      </c>
      <c r="D37" s="68">
        <v>10</v>
      </c>
      <c r="E37" s="68">
        <f>F37-D37</f>
        <v>0</v>
      </c>
      <c r="F37" s="68">
        <v>10</v>
      </c>
    </row>
    <row r="38" spans="1:6" ht="17.45" customHeight="1" x14ac:dyDescent="0.25">
      <c r="A38" s="23" t="s">
        <v>159</v>
      </c>
      <c r="B38" s="71">
        <f>B39</f>
        <v>1146</v>
      </c>
      <c r="C38" s="71">
        <f t="shared" ref="C38:F38" si="12">C39</f>
        <v>11891</v>
      </c>
      <c r="D38" s="71">
        <f t="shared" si="12"/>
        <v>8682</v>
      </c>
      <c r="E38" s="71">
        <f t="shared" si="12"/>
        <v>0</v>
      </c>
      <c r="F38" s="71">
        <f t="shared" si="12"/>
        <v>8682</v>
      </c>
    </row>
    <row r="39" spans="1:6" ht="17.45" customHeight="1" x14ac:dyDescent="0.25">
      <c r="A39" s="15" t="s">
        <v>160</v>
      </c>
      <c r="B39" s="68">
        <v>1146</v>
      </c>
      <c r="C39" s="68">
        <v>11891</v>
      </c>
      <c r="D39" s="68">
        <v>8682</v>
      </c>
      <c r="E39" s="68">
        <f>F39-D39</f>
        <v>0</v>
      </c>
      <c r="F39" s="68">
        <v>8682</v>
      </c>
    </row>
    <row r="40" spans="1:6" ht="17.45" customHeight="1" x14ac:dyDescent="0.25">
      <c r="A40" s="23" t="s">
        <v>161</v>
      </c>
      <c r="B40" s="71">
        <f>B41</f>
        <v>70338</v>
      </c>
      <c r="C40" s="71">
        <f t="shared" ref="C40:F40" si="13">C41</f>
        <v>38736</v>
      </c>
      <c r="D40" s="71">
        <f t="shared" si="13"/>
        <v>23745</v>
      </c>
      <c r="E40" s="71">
        <f t="shared" si="13"/>
        <v>0</v>
      </c>
      <c r="F40" s="71">
        <f t="shared" si="13"/>
        <v>23745</v>
      </c>
    </row>
    <row r="41" spans="1:6" ht="24.75" customHeight="1" x14ac:dyDescent="0.25">
      <c r="A41" s="18" t="s">
        <v>163</v>
      </c>
      <c r="B41" s="68">
        <v>70338</v>
      </c>
      <c r="C41" s="68">
        <v>38736</v>
      </c>
      <c r="D41" s="68">
        <v>23745</v>
      </c>
      <c r="E41" s="68">
        <f>F41-D41</f>
        <v>0</v>
      </c>
      <c r="F41" s="68">
        <v>23745</v>
      </c>
    </row>
    <row r="42" spans="1:6" ht="17.45" customHeight="1" x14ac:dyDescent="0.25">
      <c r="A42" s="23" t="s">
        <v>164</v>
      </c>
      <c r="B42" s="71">
        <f>B43</f>
        <v>1387512</v>
      </c>
      <c r="C42" s="71">
        <f t="shared" ref="C42:F42" si="14">C43</f>
        <v>1710613</v>
      </c>
      <c r="D42" s="71">
        <f t="shared" si="14"/>
        <v>2105880</v>
      </c>
      <c r="E42" s="71">
        <f t="shared" si="14"/>
        <v>223300</v>
      </c>
      <c r="F42" s="71">
        <f t="shared" si="14"/>
        <v>2329180</v>
      </c>
    </row>
    <row r="43" spans="1:6" ht="17.45" customHeight="1" x14ac:dyDescent="0.25">
      <c r="A43" s="15" t="s">
        <v>165</v>
      </c>
      <c r="B43" s="68">
        <v>1387512</v>
      </c>
      <c r="C43" s="68">
        <v>1710613</v>
      </c>
      <c r="D43" s="68">
        <v>2105880</v>
      </c>
      <c r="E43" s="68">
        <f>F43-D43</f>
        <v>223300</v>
      </c>
      <c r="F43" s="68">
        <v>2329180</v>
      </c>
    </row>
    <row r="44" spans="1:6" ht="17.45" customHeight="1" x14ac:dyDescent="0.25">
      <c r="A44" s="23" t="s">
        <v>166</v>
      </c>
      <c r="B44" s="71">
        <f>B45</f>
        <v>1982</v>
      </c>
      <c r="C44" s="71">
        <f t="shared" ref="C44:F44" si="15">C45</f>
        <v>5026</v>
      </c>
      <c r="D44" s="71">
        <f t="shared" si="15"/>
        <v>2921</v>
      </c>
      <c r="E44" s="71">
        <f t="shared" si="15"/>
        <v>0</v>
      </c>
      <c r="F44" s="71">
        <f t="shared" si="15"/>
        <v>2921</v>
      </c>
    </row>
    <row r="45" spans="1:6" ht="17.45" customHeight="1" x14ac:dyDescent="0.25">
      <c r="A45" s="15" t="s">
        <v>167</v>
      </c>
      <c r="B45" s="68">
        <v>1982</v>
      </c>
      <c r="C45" s="68">
        <v>5026</v>
      </c>
      <c r="D45" s="68">
        <v>2921</v>
      </c>
      <c r="E45" s="68">
        <f>F45-D45</f>
        <v>0</v>
      </c>
      <c r="F45" s="68">
        <v>2921</v>
      </c>
    </row>
    <row r="46" spans="1:6" ht="25.5" customHeight="1" x14ac:dyDescent="0.25">
      <c r="A46" s="23" t="s">
        <v>168</v>
      </c>
      <c r="B46" s="71">
        <f>B47</f>
        <v>171</v>
      </c>
      <c r="C46" s="71">
        <f t="shared" ref="C46:F46" si="16">C47</f>
        <v>900</v>
      </c>
      <c r="D46" s="71">
        <f t="shared" si="16"/>
        <v>102</v>
      </c>
      <c r="E46" s="71">
        <f t="shared" si="16"/>
        <v>400</v>
      </c>
      <c r="F46" s="71">
        <f t="shared" si="16"/>
        <v>502</v>
      </c>
    </row>
    <row r="47" spans="1:6" ht="43.5" customHeight="1" x14ac:dyDescent="0.25">
      <c r="A47" s="18" t="s">
        <v>182</v>
      </c>
      <c r="B47" s="68">
        <v>171</v>
      </c>
      <c r="C47" s="68">
        <v>900</v>
      </c>
      <c r="D47" s="68">
        <v>102</v>
      </c>
      <c r="E47" s="68">
        <f>F47-D47</f>
        <v>400</v>
      </c>
      <c r="F47" s="68">
        <v>502</v>
      </c>
    </row>
  </sheetData>
  <mergeCells count="5">
    <mergeCell ref="A3:F3"/>
    <mergeCell ref="A5:F5"/>
    <mergeCell ref="A7:F7"/>
    <mergeCell ref="A30:F30"/>
    <mergeCell ref="A1:J1"/>
  </mergeCells>
  <pageMargins left="0.7" right="0.7" top="0.75" bottom="0.75" header="0.3" footer="0.3"/>
  <pageSetup paperSize="9" scale="6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6"/>
  <sheetViews>
    <sheetView workbookViewId="0">
      <selection sqref="A1:J1"/>
    </sheetView>
  </sheetViews>
  <sheetFormatPr defaultRowHeight="15" x14ac:dyDescent="0.25"/>
  <cols>
    <col min="1" max="1" width="37.7109375" customWidth="1"/>
    <col min="2" max="3" width="25.28515625" hidden="1" customWidth="1"/>
    <col min="4" max="4" width="28.28515625" customWidth="1"/>
    <col min="5" max="5" width="28.7109375" customWidth="1"/>
    <col min="6" max="6" width="29.7109375" customWidth="1"/>
  </cols>
  <sheetData>
    <row r="1" spans="1:10" ht="42" customHeight="1" x14ac:dyDescent="0.25">
      <c r="A1" s="150" t="s">
        <v>220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18" customHeight="1" x14ac:dyDescent="0.25">
      <c r="A2" s="5"/>
      <c r="B2" s="5"/>
      <c r="C2" s="5"/>
      <c r="D2" s="5"/>
      <c r="E2" s="5"/>
      <c r="F2" s="5"/>
    </row>
    <row r="3" spans="1:10" ht="15.75" x14ac:dyDescent="0.25">
      <c r="A3" s="150" t="s">
        <v>21</v>
      </c>
      <c r="B3" s="150"/>
      <c r="C3" s="150"/>
      <c r="D3" s="150"/>
      <c r="E3" s="152"/>
      <c r="F3" s="152"/>
    </row>
    <row r="4" spans="1:10" ht="18" x14ac:dyDescent="0.25">
      <c r="A4" s="5"/>
      <c r="B4" s="5"/>
      <c r="C4" s="5"/>
      <c r="D4" s="5"/>
      <c r="E4" s="6"/>
      <c r="F4" s="6"/>
    </row>
    <row r="5" spans="1:10" ht="18" customHeight="1" x14ac:dyDescent="0.25">
      <c r="A5" s="150" t="s">
        <v>5</v>
      </c>
      <c r="B5" s="151"/>
      <c r="C5" s="151"/>
      <c r="D5" s="151"/>
      <c r="E5" s="151"/>
      <c r="F5" s="151"/>
    </row>
    <row r="6" spans="1:10" ht="18" x14ac:dyDescent="0.25">
      <c r="A6" s="5"/>
      <c r="B6" s="5"/>
      <c r="C6" s="5"/>
      <c r="D6" s="5"/>
      <c r="E6" s="6"/>
      <c r="F6" s="6"/>
    </row>
    <row r="7" spans="1:10" ht="15.75" x14ac:dyDescent="0.25">
      <c r="A7" s="150" t="s">
        <v>15</v>
      </c>
      <c r="B7" s="170"/>
      <c r="C7" s="170"/>
      <c r="D7" s="170"/>
      <c r="E7" s="170"/>
      <c r="F7" s="170"/>
    </row>
    <row r="8" spans="1:10" ht="18" x14ac:dyDescent="0.25">
      <c r="A8" s="5"/>
      <c r="B8" s="5"/>
      <c r="C8" s="5"/>
      <c r="D8" s="5"/>
      <c r="E8" s="6"/>
      <c r="F8" s="6"/>
    </row>
    <row r="9" spans="1:10" ht="25.5" x14ac:dyDescent="0.25">
      <c r="A9" s="21" t="s">
        <v>16</v>
      </c>
      <c r="B9" s="20" t="s">
        <v>150</v>
      </c>
      <c r="C9" s="21" t="s">
        <v>136</v>
      </c>
      <c r="D9" s="21" t="s">
        <v>151</v>
      </c>
      <c r="E9" s="120" t="s">
        <v>208</v>
      </c>
      <c r="F9" s="120" t="s">
        <v>215</v>
      </c>
    </row>
    <row r="10" spans="1:10" ht="15.75" customHeight="1" x14ac:dyDescent="0.25">
      <c r="A10" s="13" t="s">
        <v>17</v>
      </c>
      <c r="B10" s="10">
        <f>B15</f>
        <v>1665987</v>
      </c>
      <c r="C10" s="10">
        <f t="shared" ref="C10:F10" si="0">C15</f>
        <v>2001360</v>
      </c>
      <c r="D10" s="10">
        <f t="shared" si="0"/>
        <v>2337137</v>
      </c>
      <c r="E10" s="10">
        <f t="shared" si="0"/>
        <v>291347</v>
      </c>
      <c r="F10" s="10">
        <f t="shared" si="0"/>
        <v>2628484</v>
      </c>
    </row>
    <row r="11" spans="1:10" ht="15.75" customHeight="1" x14ac:dyDescent="0.25">
      <c r="A11" s="13" t="s">
        <v>44</v>
      </c>
      <c r="B11" s="10"/>
      <c r="C11" s="11"/>
      <c r="D11" s="11"/>
      <c r="E11" s="11"/>
      <c r="F11" s="11"/>
    </row>
    <row r="12" spans="1:10" x14ac:dyDescent="0.25">
      <c r="A12" s="18" t="s">
        <v>45</v>
      </c>
      <c r="B12" s="10"/>
      <c r="C12" s="11"/>
      <c r="D12" s="11"/>
      <c r="E12" s="11"/>
      <c r="F12" s="11"/>
    </row>
    <row r="13" spans="1:10" x14ac:dyDescent="0.25">
      <c r="A13" s="13" t="s">
        <v>46</v>
      </c>
      <c r="B13" s="10"/>
      <c r="C13" s="11"/>
      <c r="D13" s="11"/>
      <c r="E13" s="11"/>
      <c r="F13" s="12"/>
    </row>
    <row r="14" spans="1:10" x14ac:dyDescent="0.25">
      <c r="A14" s="19" t="s">
        <v>47</v>
      </c>
      <c r="B14" s="10"/>
      <c r="C14" s="11"/>
      <c r="D14" s="11"/>
      <c r="E14" s="11"/>
      <c r="F14" s="12"/>
    </row>
    <row r="15" spans="1:10" x14ac:dyDescent="0.25">
      <c r="A15" s="13" t="s">
        <v>48</v>
      </c>
      <c r="B15" s="10">
        <f>B16</f>
        <v>1665987</v>
      </c>
      <c r="C15" s="10">
        <f t="shared" ref="C15:F15" si="1">C16</f>
        <v>2001360</v>
      </c>
      <c r="D15" s="10">
        <f t="shared" si="1"/>
        <v>2337137</v>
      </c>
      <c r="E15" s="10">
        <f t="shared" si="1"/>
        <v>291347</v>
      </c>
      <c r="F15" s="10">
        <f t="shared" si="1"/>
        <v>2628484</v>
      </c>
    </row>
    <row r="16" spans="1:10" x14ac:dyDescent="0.25">
      <c r="A16" s="19" t="s">
        <v>49</v>
      </c>
      <c r="B16" s="10">
        <v>1665987</v>
      </c>
      <c r="C16" s="11">
        <v>2001360</v>
      </c>
      <c r="D16" s="11">
        <v>2337137</v>
      </c>
      <c r="E16" s="11">
        <f>F16-D16</f>
        <v>291347</v>
      </c>
      <c r="F16" s="12">
        <v>2628484</v>
      </c>
    </row>
  </sheetData>
  <mergeCells count="4">
    <mergeCell ref="A3:F3"/>
    <mergeCell ref="A5:F5"/>
    <mergeCell ref="A7:F7"/>
    <mergeCell ref="A1:J1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"/>
  <sheetViews>
    <sheetView workbookViewId="0">
      <selection sqref="A1:J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6" width="25.28515625" hidden="1" customWidth="1"/>
    <col min="7" max="9" width="25.28515625" customWidth="1"/>
  </cols>
  <sheetData>
    <row r="1" spans="1:10" ht="42" customHeight="1" x14ac:dyDescent="0.25">
      <c r="A1" s="150" t="s">
        <v>221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0" ht="15.75" x14ac:dyDescent="0.25">
      <c r="A3" s="150" t="s">
        <v>21</v>
      </c>
      <c r="B3" s="150"/>
      <c r="C3" s="150"/>
      <c r="D3" s="150"/>
      <c r="E3" s="150"/>
      <c r="F3" s="150"/>
      <c r="G3" s="150"/>
      <c r="H3" s="152"/>
      <c r="I3" s="152"/>
    </row>
    <row r="4" spans="1:10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0" ht="18" customHeight="1" x14ac:dyDescent="0.25">
      <c r="A5" s="150" t="s">
        <v>175</v>
      </c>
      <c r="B5" s="151"/>
      <c r="C5" s="151"/>
      <c r="D5" s="151"/>
      <c r="E5" s="151"/>
      <c r="F5" s="151"/>
      <c r="G5" s="151"/>
      <c r="H5" s="151"/>
      <c r="I5" s="151"/>
    </row>
    <row r="6" spans="1:10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10" ht="25.5" x14ac:dyDescent="0.25">
      <c r="A7" s="21" t="s">
        <v>6</v>
      </c>
      <c r="B7" s="20" t="s">
        <v>7</v>
      </c>
      <c r="C7" s="20" t="s">
        <v>8</v>
      </c>
      <c r="D7" s="20" t="s">
        <v>34</v>
      </c>
      <c r="E7" s="20" t="s">
        <v>150</v>
      </c>
      <c r="F7" s="21" t="s">
        <v>136</v>
      </c>
      <c r="G7" s="21" t="s">
        <v>151</v>
      </c>
      <c r="H7" s="120" t="s">
        <v>208</v>
      </c>
      <c r="I7" s="120" t="s">
        <v>215</v>
      </c>
    </row>
    <row r="8" spans="1:10" s="66" customFormat="1" x14ac:dyDescent="0.25">
      <c r="A8" s="65"/>
      <c r="B8" s="63"/>
      <c r="C8" s="63"/>
      <c r="D8" s="63" t="s">
        <v>153</v>
      </c>
      <c r="E8" s="63">
        <v>0</v>
      </c>
      <c r="F8" s="65">
        <v>0</v>
      </c>
      <c r="G8" s="65">
        <v>0</v>
      </c>
      <c r="H8" s="65">
        <v>0</v>
      </c>
      <c r="I8" s="65">
        <v>0</v>
      </c>
    </row>
    <row r="9" spans="1:10" ht="25.5" x14ac:dyDescent="0.25">
      <c r="A9" s="13">
        <v>8</v>
      </c>
      <c r="B9" s="13"/>
      <c r="C9" s="13"/>
      <c r="D9" s="13" t="s">
        <v>18</v>
      </c>
      <c r="E9" s="10">
        <v>0</v>
      </c>
      <c r="F9" s="11">
        <v>0</v>
      </c>
      <c r="G9" s="11">
        <v>0</v>
      </c>
      <c r="H9" s="11">
        <v>0</v>
      </c>
      <c r="I9" s="11">
        <v>0</v>
      </c>
    </row>
    <row r="10" spans="1:10" x14ac:dyDescent="0.25">
      <c r="A10" s="13"/>
      <c r="B10" s="17">
        <v>84</v>
      </c>
      <c r="C10" s="17"/>
      <c r="D10" s="17" t="s">
        <v>25</v>
      </c>
      <c r="E10" s="10"/>
      <c r="F10" s="11"/>
      <c r="G10" s="11"/>
      <c r="H10" s="11"/>
      <c r="I10" s="11"/>
    </row>
    <row r="11" spans="1:10" x14ac:dyDescent="0.25">
      <c r="A11" s="14"/>
      <c r="B11" s="14"/>
      <c r="C11" s="15"/>
      <c r="D11" s="18"/>
      <c r="E11" s="10"/>
      <c r="F11" s="11"/>
      <c r="G11" s="11"/>
      <c r="H11" s="11"/>
      <c r="I11" s="11"/>
    </row>
    <row r="12" spans="1:10" x14ac:dyDescent="0.25">
      <c r="A12" s="14"/>
      <c r="B12" s="14"/>
      <c r="C12" s="15"/>
      <c r="D12" s="64" t="s">
        <v>154</v>
      </c>
      <c r="E12" s="10">
        <v>0</v>
      </c>
      <c r="F12" s="11">
        <v>0</v>
      </c>
      <c r="G12" s="11">
        <v>0</v>
      </c>
      <c r="H12" s="11">
        <v>0</v>
      </c>
      <c r="I12" s="11">
        <v>0</v>
      </c>
    </row>
    <row r="13" spans="1:10" ht="25.5" x14ac:dyDescent="0.25">
      <c r="A13" s="16">
        <v>5</v>
      </c>
      <c r="B13" s="16"/>
      <c r="C13" s="16"/>
      <c r="D13" s="23" t="s">
        <v>19</v>
      </c>
      <c r="E13" s="10">
        <v>0</v>
      </c>
      <c r="F13" s="11">
        <v>0</v>
      </c>
      <c r="G13" s="11">
        <v>0</v>
      </c>
      <c r="H13" s="11">
        <v>0</v>
      </c>
      <c r="I13" s="11">
        <v>0</v>
      </c>
    </row>
    <row r="14" spans="1:10" ht="25.5" x14ac:dyDescent="0.25">
      <c r="A14" s="17"/>
      <c r="B14" s="17">
        <v>54</v>
      </c>
      <c r="C14" s="17"/>
      <c r="D14" s="24" t="s">
        <v>26</v>
      </c>
      <c r="E14" s="10"/>
      <c r="F14" s="11"/>
      <c r="G14" s="11"/>
      <c r="H14" s="11"/>
      <c r="I14" s="12"/>
    </row>
  </sheetData>
  <mergeCells count="3">
    <mergeCell ref="A3:I3"/>
    <mergeCell ref="A5:I5"/>
    <mergeCell ref="A1:J1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"/>
  <sheetViews>
    <sheetView workbookViewId="0">
      <selection sqref="A1:J1"/>
    </sheetView>
  </sheetViews>
  <sheetFormatPr defaultRowHeight="15" x14ac:dyDescent="0.25"/>
  <cols>
    <col min="1" max="1" width="27.5703125" customWidth="1"/>
    <col min="2" max="3" width="24.28515625" hidden="1" customWidth="1"/>
    <col min="4" max="4" width="25.42578125" customWidth="1"/>
    <col min="5" max="5" width="24.42578125" customWidth="1"/>
    <col min="6" max="6" width="25" customWidth="1"/>
  </cols>
  <sheetData>
    <row r="1" spans="1:10" ht="50.25" customHeight="1" x14ac:dyDescent="0.25">
      <c r="A1" s="150" t="s">
        <v>220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18" x14ac:dyDescent="0.25">
      <c r="A2" s="5"/>
      <c r="B2" s="5"/>
      <c r="C2" s="5"/>
      <c r="D2" s="5"/>
      <c r="E2" s="5"/>
      <c r="F2" s="5"/>
    </row>
    <row r="3" spans="1:10" ht="15.75" x14ac:dyDescent="0.25">
      <c r="A3" s="150" t="s">
        <v>21</v>
      </c>
      <c r="B3" s="150"/>
      <c r="C3" s="150"/>
      <c r="D3" s="150"/>
      <c r="E3" s="150"/>
      <c r="F3" s="150"/>
    </row>
    <row r="4" spans="1:10" ht="18" x14ac:dyDescent="0.25">
      <c r="A4" s="5"/>
      <c r="B4" s="5"/>
      <c r="C4" s="5"/>
      <c r="D4" s="5"/>
      <c r="E4" s="6"/>
      <c r="F4" s="6"/>
    </row>
    <row r="5" spans="1:10" ht="15.75" x14ac:dyDescent="0.25">
      <c r="A5" s="150" t="s">
        <v>170</v>
      </c>
      <c r="B5" s="150"/>
      <c r="C5" s="150"/>
      <c r="D5" s="150"/>
      <c r="E5" s="150"/>
      <c r="F5" s="150"/>
    </row>
    <row r="6" spans="1:10" ht="18" x14ac:dyDescent="0.25">
      <c r="A6" s="5"/>
      <c r="B6" s="5"/>
      <c r="C6" s="5"/>
      <c r="D6" s="5"/>
      <c r="E6" s="6"/>
      <c r="F6" s="6"/>
    </row>
    <row r="7" spans="1:10" ht="35.25" customHeight="1" x14ac:dyDescent="0.25">
      <c r="A7" s="20" t="s">
        <v>156</v>
      </c>
      <c r="B7" s="20" t="s">
        <v>150</v>
      </c>
      <c r="C7" s="21" t="s">
        <v>136</v>
      </c>
      <c r="D7" s="21" t="s">
        <v>151</v>
      </c>
      <c r="E7" s="120" t="s">
        <v>208</v>
      </c>
      <c r="F7" s="120" t="s">
        <v>215</v>
      </c>
    </row>
    <row r="8" spans="1:10" ht="18.95" customHeight="1" x14ac:dyDescent="0.25">
      <c r="A8" s="13" t="s">
        <v>153</v>
      </c>
      <c r="B8" s="10">
        <v>0</v>
      </c>
      <c r="C8" s="11">
        <v>0</v>
      </c>
      <c r="D8" s="11">
        <v>0</v>
      </c>
      <c r="E8" s="11">
        <v>0</v>
      </c>
      <c r="F8" s="11">
        <v>0</v>
      </c>
    </row>
    <row r="9" spans="1:10" ht="18.95" customHeight="1" x14ac:dyDescent="0.25">
      <c r="A9" s="13" t="s">
        <v>171</v>
      </c>
      <c r="B9" s="69"/>
      <c r="C9" s="68"/>
      <c r="D9" s="68"/>
      <c r="E9" s="68"/>
      <c r="F9" s="68"/>
    </row>
    <row r="10" spans="1:10" ht="25.5" customHeight="1" x14ac:dyDescent="0.25">
      <c r="A10" s="18" t="s">
        <v>172</v>
      </c>
      <c r="B10" s="69"/>
      <c r="C10" s="68"/>
      <c r="D10" s="68"/>
      <c r="E10" s="68"/>
      <c r="F10" s="68"/>
    </row>
    <row r="11" spans="1:10" ht="18.95" customHeight="1" x14ac:dyDescent="0.25">
      <c r="A11" s="18"/>
      <c r="B11" s="69"/>
      <c r="C11" s="68"/>
      <c r="D11" s="68"/>
      <c r="E11" s="68"/>
      <c r="F11" s="68"/>
    </row>
    <row r="12" spans="1:10" ht="18.95" customHeight="1" x14ac:dyDescent="0.25">
      <c r="A12" s="13" t="s">
        <v>154</v>
      </c>
      <c r="B12" s="69">
        <v>0</v>
      </c>
      <c r="C12" s="68">
        <v>0</v>
      </c>
      <c r="D12" s="68">
        <v>0</v>
      </c>
      <c r="E12" s="68">
        <v>0</v>
      </c>
      <c r="F12" s="68">
        <v>0</v>
      </c>
    </row>
    <row r="13" spans="1:10" ht="18.95" customHeight="1" x14ac:dyDescent="0.25">
      <c r="A13" s="23" t="s">
        <v>157</v>
      </c>
      <c r="B13" s="69"/>
      <c r="C13" s="68"/>
      <c r="D13" s="68"/>
      <c r="E13" s="68"/>
      <c r="F13" s="68"/>
    </row>
    <row r="14" spans="1:10" ht="18.95" customHeight="1" x14ac:dyDescent="0.25">
      <c r="A14" s="15" t="s">
        <v>173</v>
      </c>
      <c r="B14" s="69"/>
      <c r="C14" s="68"/>
      <c r="D14" s="68"/>
      <c r="E14" s="68"/>
      <c r="F14" s="70"/>
    </row>
    <row r="15" spans="1:10" ht="18.95" customHeight="1" x14ac:dyDescent="0.25">
      <c r="A15" s="23" t="s">
        <v>159</v>
      </c>
      <c r="B15" s="69"/>
      <c r="C15" s="68"/>
      <c r="D15" s="68"/>
      <c r="E15" s="68"/>
      <c r="F15" s="70"/>
    </row>
    <row r="16" spans="1:10" ht="18.95" customHeight="1" x14ac:dyDescent="0.25">
      <c r="A16" s="15" t="s">
        <v>174</v>
      </c>
      <c r="B16" s="69"/>
      <c r="C16" s="68"/>
      <c r="D16" s="68"/>
      <c r="E16" s="68"/>
      <c r="F16" s="70"/>
    </row>
  </sheetData>
  <mergeCells count="3">
    <mergeCell ref="A3:F3"/>
    <mergeCell ref="A5:F5"/>
    <mergeCell ref="A1:J1"/>
  </mergeCells>
  <pageMargins left="0.7" right="0.7" top="0.75" bottom="0.75" header="0.3" footer="0.3"/>
  <pageSetup paperSize="9" scale="6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63"/>
  <sheetViews>
    <sheetView topLeftCell="A221" workbookViewId="0">
      <selection activeCell="A263" sqref="A263"/>
    </sheetView>
  </sheetViews>
  <sheetFormatPr defaultRowHeight="15" x14ac:dyDescent="0.25"/>
  <cols>
    <col min="1" max="1" width="8.140625" customWidth="1"/>
    <col min="3" max="3" width="7" customWidth="1"/>
    <col min="4" max="4" width="37.28515625" customWidth="1"/>
    <col min="5" max="5" width="21.140625" hidden="1" customWidth="1"/>
    <col min="6" max="6" width="20.5703125" hidden="1" customWidth="1"/>
    <col min="7" max="7" width="21.7109375" customWidth="1"/>
    <col min="8" max="8" width="21.7109375" style="117" customWidth="1"/>
    <col min="9" max="9" width="20.7109375" customWidth="1"/>
  </cols>
  <sheetData>
    <row r="1" spans="1:10" ht="46.5" customHeight="1" x14ac:dyDescent="0.25">
      <c r="A1" s="150" t="s">
        <v>220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18" x14ac:dyDescent="0.25">
      <c r="A2" s="5"/>
      <c r="B2" s="5"/>
      <c r="C2" s="5"/>
      <c r="D2" s="5"/>
      <c r="E2" s="5"/>
      <c r="F2" s="5"/>
      <c r="G2" s="5"/>
      <c r="H2" s="112"/>
      <c r="I2" s="6"/>
    </row>
    <row r="3" spans="1:10" ht="15.75" customHeight="1" x14ac:dyDescent="0.25">
      <c r="A3" s="150" t="s">
        <v>20</v>
      </c>
      <c r="B3" s="151"/>
      <c r="C3" s="151"/>
      <c r="D3" s="151"/>
      <c r="E3" s="151"/>
      <c r="F3" s="151"/>
      <c r="G3" s="151"/>
      <c r="H3" s="151"/>
      <c r="I3" s="151"/>
    </row>
    <row r="4" spans="1:10" ht="15.75" customHeight="1" x14ac:dyDescent="0.25">
      <c r="A4" s="144"/>
      <c r="B4" s="145"/>
      <c r="C4" s="145"/>
      <c r="D4" s="145"/>
      <c r="E4" s="145"/>
      <c r="F4" s="145"/>
      <c r="G4" s="145"/>
      <c r="H4" s="145"/>
      <c r="I4" s="145"/>
    </row>
    <row r="5" spans="1:10" ht="18" x14ac:dyDescent="0.25">
      <c r="A5" s="5"/>
      <c r="B5" s="5"/>
      <c r="C5" s="5"/>
      <c r="D5" s="5"/>
      <c r="E5" s="5"/>
      <c r="F5" s="5"/>
      <c r="G5" s="5"/>
      <c r="H5" s="112"/>
      <c r="I5" s="6"/>
    </row>
    <row r="6" spans="1:10" ht="39" customHeight="1" x14ac:dyDescent="0.25">
      <c r="A6" s="177" t="s">
        <v>22</v>
      </c>
      <c r="B6" s="178"/>
      <c r="C6" s="179"/>
      <c r="D6" s="121" t="s">
        <v>23</v>
      </c>
      <c r="E6" s="121" t="s">
        <v>150</v>
      </c>
      <c r="F6" s="120" t="s">
        <v>136</v>
      </c>
      <c r="G6" s="120" t="s">
        <v>151</v>
      </c>
      <c r="H6" s="120" t="s">
        <v>208</v>
      </c>
      <c r="I6" s="120" t="s">
        <v>215</v>
      </c>
    </row>
    <row r="7" spans="1:10" ht="24" customHeight="1" x14ac:dyDescent="0.25">
      <c r="A7" s="171" t="s">
        <v>72</v>
      </c>
      <c r="B7" s="172"/>
      <c r="C7" s="173"/>
      <c r="D7" s="63" t="s">
        <v>126</v>
      </c>
      <c r="E7" s="10"/>
      <c r="F7" s="11"/>
      <c r="G7" s="43">
        <f>G8+G47+G200</f>
        <v>2337137</v>
      </c>
      <c r="H7" s="43">
        <f>H8+H47+H200</f>
        <v>291347</v>
      </c>
      <c r="I7" s="43">
        <f>I8+I47+I200</f>
        <v>2628484</v>
      </c>
    </row>
    <row r="8" spans="1:10" ht="33.75" customHeight="1" x14ac:dyDescent="0.25">
      <c r="A8" s="174" t="s">
        <v>124</v>
      </c>
      <c r="B8" s="175"/>
      <c r="C8" s="176"/>
      <c r="D8" s="74" t="s">
        <v>131</v>
      </c>
      <c r="E8" s="75">
        <f>E9</f>
        <v>152312.65</v>
      </c>
      <c r="F8" s="75">
        <f t="shared" ref="F8:I8" si="0">F9</f>
        <v>152041</v>
      </c>
      <c r="G8" s="75">
        <f t="shared" si="0"/>
        <v>159246</v>
      </c>
      <c r="H8" s="75">
        <f t="shared" si="0"/>
        <v>0</v>
      </c>
      <c r="I8" s="75">
        <f t="shared" si="0"/>
        <v>159246</v>
      </c>
    </row>
    <row r="9" spans="1:10" ht="27" customHeight="1" x14ac:dyDescent="0.25">
      <c r="A9" s="180" t="s">
        <v>74</v>
      </c>
      <c r="B9" s="181"/>
      <c r="C9" s="182"/>
      <c r="D9" s="76" t="s">
        <v>127</v>
      </c>
      <c r="E9" s="51">
        <f>E10</f>
        <v>152312.65</v>
      </c>
      <c r="F9" s="51">
        <f t="shared" ref="F9:I9" si="1">F10</f>
        <v>152041</v>
      </c>
      <c r="G9" s="51">
        <f t="shared" si="1"/>
        <v>159246</v>
      </c>
      <c r="H9" s="51">
        <f t="shared" si="1"/>
        <v>0</v>
      </c>
      <c r="I9" s="51">
        <f t="shared" si="1"/>
        <v>159246</v>
      </c>
    </row>
    <row r="10" spans="1:10" ht="20.100000000000001" customHeight="1" x14ac:dyDescent="0.25">
      <c r="A10" s="77"/>
      <c r="B10" s="78">
        <v>3</v>
      </c>
      <c r="C10" s="63"/>
      <c r="D10" s="63" t="s">
        <v>12</v>
      </c>
      <c r="E10" s="42">
        <f>E11+E41</f>
        <v>152312.65</v>
      </c>
      <c r="F10" s="42">
        <f t="shared" ref="F10:I10" si="2">F11+F41</f>
        <v>152041</v>
      </c>
      <c r="G10" s="42">
        <f t="shared" si="2"/>
        <v>159246</v>
      </c>
      <c r="H10" s="42">
        <f t="shared" si="2"/>
        <v>0</v>
      </c>
      <c r="I10" s="42">
        <f t="shared" si="2"/>
        <v>159246</v>
      </c>
    </row>
    <row r="11" spans="1:10" ht="20.100000000000001" customHeight="1" x14ac:dyDescent="0.25">
      <c r="A11" s="14"/>
      <c r="B11" s="25">
        <v>32</v>
      </c>
      <c r="C11" s="44"/>
      <c r="D11" s="63" t="s">
        <v>24</v>
      </c>
      <c r="E11" s="42">
        <f>E12+E17+E24+E34</f>
        <v>151100.65</v>
      </c>
      <c r="F11" s="42">
        <f t="shared" ref="F11" si="3">F12+F17+F24+F34</f>
        <v>151241</v>
      </c>
      <c r="G11" s="42">
        <f>G12+G17+G24+G34</f>
        <v>158446</v>
      </c>
      <c r="H11" s="42">
        <f t="shared" ref="H11:I11" si="4">H12+H17+H24+H34</f>
        <v>0</v>
      </c>
      <c r="I11" s="42">
        <f t="shared" si="4"/>
        <v>158446</v>
      </c>
    </row>
    <row r="12" spans="1:10" ht="20.100000000000001" hidden="1" customHeight="1" x14ac:dyDescent="0.25">
      <c r="A12" s="14"/>
      <c r="B12" s="25">
        <v>321</v>
      </c>
      <c r="C12" s="25"/>
      <c r="D12" s="111" t="s">
        <v>81</v>
      </c>
      <c r="E12" s="42">
        <f>SUM(E13:E16)</f>
        <v>8892.65</v>
      </c>
      <c r="F12" s="42">
        <f t="shared" ref="F12:I12" si="5">SUM(F13:F16)</f>
        <v>10321</v>
      </c>
      <c r="G12" s="42">
        <f t="shared" si="5"/>
        <v>12000</v>
      </c>
      <c r="H12" s="42">
        <f t="shared" si="5"/>
        <v>0</v>
      </c>
      <c r="I12" s="42">
        <f t="shared" si="5"/>
        <v>12000</v>
      </c>
    </row>
    <row r="13" spans="1:10" ht="20.100000000000001" hidden="1" customHeight="1" x14ac:dyDescent="0.25">
      <c r="A13" s="14"/>
      <c r="B13" s="14">
        <v>3211</v>
      </c>
      <c r="C13" s="14"/>
      <c r="D13" s="18" t="s">
        <v>82</v>
      </c>
      <c r="E13" s="10">
        <v>8066</v>
      </c>
      <c r="F13" s="11">
        <v>8790</v>
      </c>
      <c r="G13" s="11">
        <v>10000</v>
      </c>
      <c r="H13" s="11">
        <f>(I13-G13)</f>
        <v>0</v>
      </c>
      <c r="I13" s="79">
        <v>10000</v>
      </c>
    </row>
    <row r="14" spans="1:10" ht="25.5" hidden="1" customHeight="1" x14ac:dyDescent="0.25">
      <c r="A14" s="14"/>
      <c r="B14" s="14">
        <v>3212</v>
      </c>
      <c r="C14" s="14"/>
      <c r="D14" s="18" t="s">
        <v>133</v>
      </c>
      <c r="E14" s="10">
        <v>0</v>
      </c>
      <c r="F14" s="11">
        <v>0</v>
      </c>
      <c r="G14" s="11">
        <v>0</v>
      </c>
      <c r="H14" s="11">
        <f t="shared" ref="H14:H16" si="6">(I14-G14)</f>
        <v>0</v>
      </c>
      <c r="I14" s="79">
        <v>0</v>
      </c>
    </row>
    <row r="15" spans="1:10" ht="20.100000000000001" hidden="1" customHeight="1" x14ac:dyDescent="0.25">
      <c r="A15" s="14"/>
      <c r="B15" s="14">
        <v>3213</v>
      </c>
      <c r="C15" s="14"/>
      <c r="D15" s="18" t="s">
        <v>83</v>
      </c>
      <c r="E15" s="10">
        <v>330</v>
      </c>
      <c r="F15" s="11">
        <v>531</v>
      </c>
      <c r="G15" s="11">
        <v>1000</v>
      </c>
      <c r="H15" s="11">
        <f t="shared" si="6"/>
        <v>0</v>
      </c>
      <c r="I15" s="79">
        <v>1000</v>
      </c>
    </row>
    <row r="16" spans="1:10" ht="20.100000000000001" hidden="1" customHeight="1" x14ac:dyDescent="0.25">
      <c r="A16" s="14"/>
      <c r="B16" s="14">
        <v>3214</v>
      </c>
      <c r="C16" s="14"/>
      <c r="D16" s="18" t="s">
        <v>117</v>
      </c>
      <c r="E16" s="10">
        <v>496.65</v>
      </c>
      <c r="F16" s="11">
        <v>1000</v>
      </c>
      <c r="G16" s="11">
        <v>1000</v>
      </c>
      <c r="H16" s="11">
        <f t="shared" si="6"/>
        <v>0</v>
      </c>
      <c r="I16" s="79">
        <v>1000</v>
      </c>
    </row>
    <row r="17" spans="1:9" ht="20.100000000000001" hidden="1" customHeight="1" x14ac:dyDescent="0.25">
      <c r="A17" s="14"/>
      <c r="B17" s="25">
        <v>322</v>
      </c>
      <c r="C17" s="25"/>
      <c r="D17" s="111" t="s">
        <v>84</v>
      </c>
      <c r="E17" s="42">
        <f>SUM(E18:E23)</f>
        <v>72884</v>
      </c>
      <c r="F17" s="42">
        <f t="shared" ref="F17:I17" si="7">SUM(F18:F23)</f>
        <v>64200</v>
      </c>
      <c r="G17" s="42">
        <f t="shared" si="7"/>
        <v>68650</v>
      </c>
      <c r="H17" s="42">
        <f t="shared" si="7"/>
        <v>-500</v>
      </c>
      <c r="I17" s="42">
        <f t="shared" si="7"/>
        <v>68150</v>
      </c>
    </row>
    <row r="18" spans="1:9" ht="20.100000000000001" hidden="1" customHeight="1" x14ac:dyDescent="0.25">
      <c r="A18" s="14"/>
      <c r="B18" s="14">
        <v>3221</v>
      </c>
      <c r="C18" s="14"/>
      <c r="D18" s="18" t="s">
        <v>118</v>
      </c>
      <c r="E18" s="10">
        <v>10280</v>
      </c>
      <c r="F18" s="11">
        <v>10000</v>
      </c>
      <c r="G18" s="11">
        <v>10000</v>
      </c>
      <c r="H18" s="11">
        <f>(I18-G18)</f>
        <v>0</v>
      </c>
      <c r="I18" s="79">
        <v>10000</v>
      </c>
    </row>
    <row r="19" spans="1:9" ht="20.100000000000001" hidden="1" customHeight="1" x14ac:dyDescent="0.25">
      <c r="A19" s="14"/>
      <c r="B19" s="14">
        <v>3222</v>
      </c>
      <c r="C19" s="14"/>
      <c r="D19" s="18" t="s">
        <v>85</v>
      </c>
      <c r="E19" s="10">
        <v>0</v>
      </c>
      <c r="F19" s="11">
        <v>0</v>
      </c>
      <c r="G19" s="11">
        <v>0</v>
      </c>
      <c r="H19" s="11">
        <f>(I19-G19)</f>
        <v>0</v>
      </c>
      <c r="I19" s="79">
        <v>0</v>
      </c>
    </row>
    <row r="20" spans="1:9" ht="20.100000000000001" hidden="1" customHeight="1" x14ac:dyDescent="0.25">
      <c r="A20" s="14"/>
      <c r="B20" s="14">
        <v>3223</v>
      </c>
      <c r="C20" s="14"/>
      <c r="D20" s="18" t="s">
        <v>86</v>
      </c>
      <c r="E20" s="10">
        <v>59315</v>
      </c>
      <c r="F20" s="11">
        <v>50200</v>
      </c>
      <c r="G20" s="11">
        <v>54000</v>
      </c>
      <c r="H20" s="11">
        <f t="shared" ref="H20:H23" si="8">(I20-G20)</f>
        <v>0</v>
      </c>
      <c r="I20" s="79">
        <v>54000</v>
      </c>
    </row>
    <row r="21" spans="1:9" ht="25.5" hidden="1" customHeight="1" x14ac:dyDescent="0.25">
      <c r="A21" s="14"/>
      <c r="B21" s="14">
        <v>3224</v>
      </c>
      <c r="C21" s="14"/>
      <c r="D21" s="18" t="s">
        <v>132</v>
      </c>
      <c r="E21" s="10">
        <v>2140</v>
      </c>
      <c r="F21" s="11">
        <v>3500</v>
      </c>
      <c r="G21" s="11">
        <v>3500</v>
      </c>
      <c r="H21" s="11">
        <f t="shared" si="8"/>
        <v>-500</v>
      </c>
      <c r="I21" s="79">
        <v>3000</v>
      </c>
    </row>
    <row r="22" spans="1:9" ht="20.100000000000001" hidden="1" customHeight="1" x14ac:dyDescent="0.25">
      <c r="A22" s="14"/>
      <c r="B22" s="14">
        <v>3225</v>
      </c>
      <c r="C22" s="14"/>
      <c r="D22" s="18" t="s">
        <v>87</v>
      </c>
      <c r="E22" s="10">
        <v>1149</v>
      </c>
      <c r="F22" s="11">
        <v>500</v>
      </c>
      <c r="G22" s="11">
        <v>500</v>
      </c>
      <c r="H22" s="11">
        <f t="shared" si="8"/>
        <v>0</v>
      </c>
      <c r="I22" s="79">
        <v>500</v>
      </c>
    </row>
    <row r="23" spans="1:9" ht="20.100000000000001" hidden="1" customHeight="1" x14ac:dyDescent="0.25">
      <c r="A23" s="14"/>
      <c r="B23" s="14">
        <v>3227</v>
      </c>
      <c r="C23" s="14"/>
      <c r="D23" s="18" t="s">
        <v>88</v>
      </c>
      <c r="E23" s="10">
        <v>0</v>
      </c>
      <c r="F23" s="11">
        <v>0</v>
      </c>
      <c r="G23" s="11">
        <v>650</v>
      </c>
      <c r="H23" s="11">
        <f t="shared" si="8"/>
        <v>0</v>
      </c>
      <c r="I23" s="79">
        <v>650</v>
      </c>
    </row>
    <row r="24" spans="1:9" ht="20.100000000000001" hidden="1" customHeight="1" x14ac:dyDescent="0.25">
      <c r="A24" s="14"/>
      <c r="B24" s="25">
        <v>323</v>
      </c>
      <c r="C24" s="25"/>
      <c r="D24" s="111" t="s">
        <v>89</v>
      </c>
      <c r="E24" s="42">
        <f>SUM(E25:E33)</f>
        <v>65060</v>
      </c>
      <c r="F24" s="42">
        <f t="shared" ref="F24:I24" si="9">SUM(F25:F33)</f>
        <v>72412</v>
      </c>
      <c r="G24" s="42">
        <f t="shared" si="9"/>
        <v>73261</v>
      </c>
      <c r="H24" s="42">
        <f t="shared" si="9"/>
        <v>500</v>
      </c>
      <c r="I24" s="42">
        <f t="shared" si="9"/>
        <v>73761</v>
      </c>
    </row>
    <row r="25" spans="1:9" ht="20.100000000000001" hidden="1" customHeight="1" x14ac:dyDescent="0.25">
      <c r="A25" s="14"/>
      <c r="B25" s="14">
        <v>3231</v>
      </c>
      <c r="C25" s="14"/>
      <c r="D25" s="18" t="s">
        <v>90</v>
      </c>
      <c r="E25" s="10">
        <v>40207</v>
      </c>
      <c r="F25" s="11">
        <v>46000</v>
      </c>
      <c r="G25" s="11">
        <v>46000</v>
      </c>
      <c r="H25" s="11">
        <f t="shared" ref="H25:H33" si="10">(I25-G25)</f>
        <v>0</v>
      </c>
      <c r="I25" s="79">
        <v>46000</v>
      </c>
    </row>
    <row r="26" spans="1:9" ht="20.100000000000001" hidden="1" customHeight="1" x14ac:dyDescent="0.25">
      <c r="A26" s="14"/>
      <c r="B26" s="14">
        <v>3232</v>
      </c>
      <c r="C26" s="14"/>
      <c r="D26" s="18" t="s">
        <v>91</v>
      </c>
      <c r="E26" s="10">
        <v>8214</v>
      </c>
      <c r="F26" s="11">
        <v>7231</v>
      </c>
      <c r="G26" s="11">
        <v>7073</v>
      </c>
      <c r="H26" s="11">
        <f t="shared" si="10"/>
        <v>0</v>
      </c>
      <c r="I26" s="79">
        <v>7073</v>
      </c>
    </row>
    <row r="27" spans="1:9" ht="20.100000000000001" hidden="1" customHeight="1" x14ac:dyDescent="0.25">
      <c r="A27" s="14"/>
      <c r="B27" s="14">
        <v>3233</v>
      </c>
      <c r="C27" s="14"/>
      <c r="D27" s="18" t="s">
        <v>92</v>
      </c>
      <c r="E27" s="10">
        <v>0</v>
      </c>
      <c r="F27" s="11">
        <v>249</v>
      </c>
      <c r="G27" s="11">
        <v>250</v>
      </c>
      <c r="H27" s="11">
        <f t="shared" si="10"/>
        <v>0</v>
      </c>
      <c r="I27" s="79">
        <v>250</v>
      </c>
    </row>
    <row r="28" spans="1:9" ht="20.100000000000001" hidden="1" customHeight="1" x14ac:dyDescent="0.25">
      <c r="A28" s="14"/>
      <c r="B28" s="14">
        <v>3234</v>
      </c>
      <c r="C28" s="14"/>
      <c r="D28" s="18" t="s">
        <v>93</v>
      </c>
      <c r="E28" s="10">
        <v>8500</v>
      </c>
      <c r="F28" s="11">
        <v>9850</v>
      </c>
      <c r="G28" s="11">
        <v>9850</v>
      </c>
      <c r="H28" s="11">
        <f t="shared" si="10"/>
        <v>0</v>
      </c>
      <c r="I28" s="79">
        <v>9850</v>
      </c>
    </row>
    <row r="29" spans="1:9" ht="20.100000000000001" hidden="1" customHeight="1" x14ac:dyDescent="0.25">
      <c r="A29" s="14"/>
      <c r="B29" s="14">
        <v>3235</v>
      </c>
      <c r="C29" s="14"/>
      <c r="D29" s="18" t="s">
        <v>94</v>
      </c>
      <c r="E29" s="10">
        <v>1286</v>
      </c>
      <c r="F29" s="11">
        <v>1286</v>
      </c>
      <c r="G29" s="11">
        <v>1286</v>
      </c>
      <c r="H29" s="11">
        <f t="shared" si="10"/>
        <v>0</v>
      </c>
      <c r="I29" s="79">
        <v>1286</v>
      </c>
    </row>
    <row r="30" spans="1:9" ht="20.100000000000001" hidden="1" customHeight="1" x14ac:dyDescent="0.25">
      <c r="A30" s="14"/>
      <c r="B30" s="14">
        <v>3236</v>
      </c>
      <c r="C30" s="14"/>
      <c r="D30" s="18" t="s">
        <v>95</v>
      </c>
      <c r="E30" s="10">
        <v>2867</v>
      </c>
      <c r="F30" s="11">
        <v>4000</v>
      </c>
      <c r="G30" s="11">
        <v>5000</v>
      </c>
      <c r="H30" s="11">
        <f t="shared" si="10"/>
        <v>0</v>
      </c>
      <c r="I30" s="79">
        <v>5000</v>
      </c>
    </row>
    <row r="31" spans="1:9" ht="20.100000000000001" hidden="1" customHeight="1" x14ac:dyDescent="0.25">
      <c r="A31" s="14"/>
      <c r="B31" s="14">
        <v>3237</v>
      </c>
      <c r="C31" s="14"/>
      <c r="D31" s="18" t="s">
        <v>96</v>
      </c>
      <c r="E31" s="10">
        <v>124</v>
      </c>
      <c r="F31" s="11">
        <v>394</v>
      </c>
      <c r="G31" s="11">
        <v>400</v>
      </c>
      <c r="H31" s="11">
        <f t="shared" si="10"/>
        <v>500</v>
      </c>
      <c r="I31" s="143">
        <v>900</v>
      </c>
    </row>
    <row r="32" spans="1:9" ht="20.100000000000001" hidden="1" customHeight="1" x14ac:dyDescent="0.25">
      <c r="A32" s="14"/>
      <c r="B32" s="14">
        <v>3238</v>
      </c>
      <c r="C32" s="14"/>
      <c r="D32" s="18" t="s">
        <v>97</v>
      </c>
      <c r="E32" s="10">
        <v>2898</v>
      </c>
      <c r="F32" s="11">
        <v>2172</v>
      </c>
      <c r="G32" s="11">
        <v>2172</v>
      </c>
      <c r="H32" s="11">
        <f t="shared" si="10"/>
        <v>0</v>
      </c>
      <c r="I32" s="79">
        <v>2172</v>
      </c>
    </row>
    <row r="33" spans="1:9" ht="20.100000000000001" hidden="1" customHeight="1" x14ac:dyDescent="0.25">
      <c r="A33" s="14"/>
      <c r="B33" s="14">
        <v>3239</v>
      </c>
      <c r="C33" s="14"/>
      <c r="D33" s="18" t="s">
        <v>98</v>
      </c>
      <c r="E33" s="10">
        <v>964</v>
      </c>
      <c r="F33" s="11">
        <v>1230</v>
      </c>
      <c r="G33" s="11">
        <v>1230</v>
      </c>
      <c r="H33" s="11">
        <f t="shared" si="10"/>
        <v>0</v>
      </c>
      <c r="I33" s="79">
        <v>1230</v>
      </c>
    </row>
    <row r="34" spans="1:9" ht="20.100000000000001" hidden="1" customHeight="1" x14ac:dyDescent="0.25">
      <c r="A34" s="14"/>
      <c r="B34" s="25">
        <v>329</v>
      </c>
      <c r="C34" s="25"/>
      <c r="D34" s="111" t="s">
        <v>99</v>
      </c>
      <c r="E34" s="42">
        <f>SUM(E35:E40)</f>
        <v>4264</v>
      </c>
      <c r="F34" s="42">
        <f t="shared" ref="F34:I34" si="11">SUM(F35:F40)</f>
        <v>4308</v>
      </c>
      <c r="G34" s="42">
        <f t="shared" si="11"/>
        <v>4535</v>
      </c>
      <c r="H34" s="42">
        <f t="shared" si="11"/>
        <v>0</v>
      </c>
      <c r="I34" s="42">
        <f t="shared" si="11"/>
        <v>4535</v>
      </c>
    </row>
    <row r="35" spans="1:9" ht="20.100000000000001" hidden="1" customHeight="1" x14ac:dyDescent="0.25">
      <c r="A35" s="14"/>
      <c r="B35" s="14">
        <v>3292</v>
      </c>
      <c r="C35" s="14"/>
      <c r="D35" s="18" t="s">
        <v>100</v>
      </c>
      <c r="E35" s="10">
        <v>3149</v>
      </c>
      <c r="F35" s="11">
        <v>3185</v>
      </c>
      <c r="G35" s="11">
        <v>3185</v>
      </c>
      <c r="H35" s="11">
        <f t="shared" ref="H35:H40" si="12">(I35-G35)</f>
        <v>0</v>
      </c>
      <c r="I35" s="79">
        <v>3185</v>
      </c>
    </row>
    <row r="36" spans="1:9" ht="20.100000000000001" hidden="1" customHeight="1" x14ac:dyDescent="0.25">
      <c r="A36" s="14"/>
      <c r="B36" s="14">
        <v>3293</v>
      </c>
      <c r="C36" s="14"/>
      <c r="D36" s="18" t="s">
        <v>101</v>
      </c>
      <c r="E36" s="10">
        <v>181</v>
      </c>
      <c r="F36" s="11">
        <v>133</v>
      </c>
      <c r="G36" s="11">
        <v>150</v>
      </c>
      <c r="H36" s="11">
        <f t="shared" si="12"/>
        <v>-50</v>
      </c>
      <c r="I36" s="79">
        <v>100</v>
      </c>
    </row>
    <row r="37" spans="1:9" ht="20.100000000000001" hidden="1" customHeight="1" x14ac:dyDescent="0.25">
      <c r="A37" s="14"/>
      <c r="B37" s="14">
        <v>3294</v>
      </c>
      <c r="C37" s="14"/>
      <c r="D37" s="18" t="s">
        <v>119</v>
      </c>
      <c r="E37" s="10">
        <v>159</v>
      </c>
      <c r="F37" s="11">
        <v>190</v>
      </c>
      <c r="G37" s="11">
        <v>200</v>
      </c>
      <c r="H37" s="11">
        <f t="shared" si="12"/>
        <v>0</v>
      </c>
      <c r="I37" s="79">
        <v>200</v>
      </c>
    </row>
    <row r="38" spans="1:9" ht="20.100000000000001" hidden="1" customHeight="1" x14ac:dyDescent="0.25">
      <c r="A38" s="14"/>
      <c r="B38" s="14">
        <v>3295</v>
      </c>
      <c r="C38" s="14"/>
      <c r="D38" s="18" t="s">
        <v>102</v>
      </c>
      <c r="E38" s="10">
        <v>27</v>
      </c>
      <c r="F38" s="11">
        <v>0</v>
      </c>
      <c r="G38" s="11">
        <v>0</v>
      </c>
      <c r="H38" s="11">
        <f t="shared" si="12"/>
        <v>50</v>
      </c>
      <c r="I38" s="143">
        <v>50</v>
      </c>
    </row>
    <row r="39" spans="1:9" ht="20.100000000000001" hidden="1" customHeight="1" x14ac:dyDescent="0.25">
      <c r="A39" s="14"/>
      <c r="B39" s="14">
        <v>3296</v>
      </c>
      <c r="C39" s="14"/>
      <c r="D39" s="18" t="s">
        <v>121</v>
      </c>
      <c r="E39" s="10">
        <v>0</v>
      </c>
      <c r="F39" s="11">
        <v>0</v>
      </c>
      <c r="G39" s="11">
        <v>0</v>
      </c>
      <c r="H39" s="11">
        <f t="shared" si="12"/>
        <v>0</v>
      </c>
      <c r="I39" s="79">
        <v>0</v>
      </c>
    </row>
    <row r="40" spans="1:9" ht="20.100000000000001" hidden="1" customHeight="1" x14ac:dyDescent="0.25">
      <c r="A40" s="14"/>
      <c r="B40" s="14">
        <v>3299</v>
      </c>
      <c r="C40" s="14"/>
      <c r="D40" s="18" t="s">
        <v>99</v>
      </c>
      <c r="E40" s="10">
        <v>748</v>
      </c>
      <c r="F40" s="11">
        <v>800</v>
      </c>
      <c r="G40" s="11">
        <v>1000</v>
      </c>
      <c r="H40" s="11">
        <f t="shared" si="12"/>
        <v>0</v>
      </c>
      <c r="I40" s="79">
        <v>1000</v>
      </c>
    </row>
    <row r="41" spans="1:9" ht="20.100000000000001" customHeight="1" x14ac:dyDescent="0.25">
      <c r="A41" s="14"/>
      <c r="B41" s="25">
        <v>34</v>
      </c>
      <c r="C41" s="25"/>
      <c r="D41" s="25" t="s">
        <v>55</v>
      </c>
      <c r="E41" s="42">
        <f>E42</f>
        <v>1212</v>
      </c>
      <c r="F41" s="42">
        <f t="shared" ref="F41:G41" si="13">F42</f>
        <v>800</v>
      </c>
      <c r="G41" s="42">
        <f t="shared" si="13"/>
        <v>800</v>
      </c>
      <c r="H41" s="42">
        <f>SUM(H42)</f>
        <v>0</v>
      </c>
      <c r="I41" s="80">
        <v>800</v>
      </c>
    </row>
    <row r="42" spans="1:9" ht="20.100000000000001" hidden="1" customHeight="1" x14ac:dyDescent="0.25">
      <c r="A42" s="14"/>
      <c r="B42" s="25">
        <v>343</v>
      </c>
      <c r="C42" s="25"/>
      <c r="D42" s="44" t="s">
        <v>103</v>
      </c>
      <c r="E42" s="42">
        <f>SUM(E43:E44)</f>
        <v>1212</v>
      </c>
      <c r="F42" s="42">
        <f t="shared" ref="F42:I42" si="14">SUM(F43:F44)</f>
        <v>800</v>
      </c>
      <c r="G42" s="42">
        <f t="shared" si="14"/>
        <v>800</v>
      </c>
      <c r="H42" s="42">
        <f t="shared" si="14"/>
        <v>0</v>
      </c>
      <c r="I42" s="42">
        <f t="shared" si="14"/>
        <v>800</v>
      </c>
    </row>
    <row r="43" spans="1:9" ht="20.100000000000001" hidden="1" customHeight="1" x14ac:dyDescent="0.25">
      <c r="A43" s="14"/>
      <c r="B43" s="14">
        <v>3431</v>
      </c>
      <c r="C43" s="14"/>
      <c r="D43" s="18" t="s">
        <v>104</v>
      </c>
      <c r="E43" s="10">
        <v>1211</v>
      </c>
      <c r="F43" s="11">
        <v>793</v>
      </c>
      <c r="G43" s="11">
        <v>793</v>
      </c>
      <c r="H43" s="11">
        <f t="shared" ref="H43:H44" si="15">(I43-G43)</f>
        <v>0</v>
      </c>
      <c r="I43" s="79">
        <v>793</v>
      </c>
    </row>
    <row r="44" spans="1:9" ht="20.100000000000001" hidden="1" customHeight="1" x14ac:dyDescent="0.25">
      <c r="A44" s="14"/>
      <c r="B44" s="14">
        <v>3433</v>
      </c>
      <c r="C44" s="14"/>
      <c r="D44" s="15" t="s">
        <v>105</v>
      </c>
      <c r="E44" s="10">
        <v>1</v>
      </c>
      <c r="F44" s="11">
        <v>7</v>
      </c>
      <c r="G44" s="11">
        <v>7</v>
      </c>
      <c r="H44" s="11">
        <f t="shared" si="15"/>
        <v>0</v>
      </c>
      <c r="I44" s="79">
        <v>7</v>
      </c>
    </row>
    <row r="45" spans="1:9" ht="20.100000000000001" hidden="1" customHeight="1" x14ac:dyDescent="0.25">
      <c r="A45" s="58"/>
      <c r="B45" s="59"/>
      <c r="C45" s="60"/>
      <c r="D45" s="61"/>
      <c r="E45" s="10"/>
      <c r="F45" s="11"/>
      <c r="G45" s="11"/>
      <c r="H45" s="11"/>
      <c r="I45" s="11"/>
    </row>
    <row r="46" spans="1:9" ht="25.5" customHeight="1" x14ac:dyDescent="0.25">
      <c r="A46" s="171" t="s">
        <v>72</v>
      </c>
      <c r="B46" s="172"/>
      <c r="C46" s="173"/>
      <c r="D46" s="63" t="s">
        <v>126</v>
      </c>
      <c r="E46" s="47"/>
      <c r="F46" s="47"/>
      <c r="G46" s="47"/>
      <c r="H46" s="113"/>
      <c r="I46" s="47"/>
    </row>
    <row r="47" spans="1:9" ht="25.5" customHeight="1" x14ac:dyDescent="0.25">
      <c r="A47" s="174" t="s">
        <v>73</v>
      </c>
      <c r="B47" s="175"/>
      <c r="C47" s="176"/>
      <c r="D47" s="74" t="s">
        <v>128</v>
      </c>
      <c r="E47" s="118" t="e">
        <f>E48+E68+E72+E101+E117+E123+E161+E169+E183+E193</f>
        <v>#REF!</v>
      </c>
      <c r="F47" s="118" t="e">
        <f>F48+F68+F72+F101+F117+F123+F161+F169+F183+F193</f>
        <v>#REF!</v>
      </c>
      <c r="G47" s="118">
        <f>G48+G68+G72++G94+G101+G117+G123+G161+G169+G183+G193</f>
        <v>2020446</v>
      </c>
      <c r="H47" s="118">
        <f>H48+H68+H72++H94+H101+H117+H123+H161+H169+H183+H193</f>
        <v>232500</v>
      </c>
      <c r="I47" s="118">
        <f>I48+I68+I72++I94+I101+I117+I123+I161+I169+I183+I193</f>
        <v>2252946</v>
      </c>
    </row>
    <row r="48" spans="1:9" ht="25.5" customHeight="1" x14ac:dyDescent="0.25">
      <c r="A48" s="81" t="s">
        <v>130</v>
      </c>
      <c r="B48" s="82"/>
      <c r="C48" s="76">
        <v>11</v>
      </c>
      <c r="D48" s="52" t="s">
        <v>194</v>
      </c>
      <c r="E48" s="53">
        <f t="shared" ref="E48:G48" si="16">E49</f>
        <v>28112.27</v>
      </c>
      <c r="F48" s="53">
        <f t="shared" si="16"/>
        <v>32674</v>
      </c>
      <c r="G48" s="53">
        <f t="shared" si="16"/>
        <v>29251</v>
      </c>
      <c r="H48" s="53">
        <f>H49</f>
        <v>8800</v>
      </c>
      <c r="I48" s="53">
        <f>I49</f>
        <v>38051</v>
      </c>
    </row>
    <row r="49" spans="1:9" ht="20.100000000000001" customHeight="1" x14ac:dyDescent="0.25">
      <c r="A49" s="77"/>
      <c r="B49" s="78">
        <v>3</v>
      </c>
      <c r="C49" s="63"/>
      <c r="D49" s="63" t="s">
        <v>12</v>
      </c>
      <c r="E49" s="87">
        <f t="shared" ref="E49:I49" si="17">E50+E65</f>
        <v>28112.27</v>
      </c>
      <c r="F49" s="87">
        <f t="shared" si="17"/>
        <v>32674</v>
      </c>
      <c r="G49" s="87">
        <f t="shared" si="17"/>
        <v>29251</v>
      </c>
      <c r="H49" s="87">
        <f>H50+H65</f>
        <v>8800</v>
      </c>
      <c r="I49" s="87">
        <f t="shared" si="17"/>
        <v>38051</v>
      </c>
    </row>
    <row r="50" spans="1:9" ht="20.100000000000001" customHeight="1" x14ac:dyDescent="0.25">
      <c r="A50" s="14"/>
      <c r="B50" s="25">
        <v>32</v>
      </c>
      <c r="C50" s="44"/>
      <c r="D50" s="63" t="s">
        <v>24</v>
      </c>
      <c r="E50" s="114">
        <f t="shared" ref="E50:I50" si="18">E51+E55+E58</f>
        <v>14002.27</v>
      </c>
      <c r="F50" s="114">
        <f t="shared" si="18"/>
        <v>16074</v>
      </c>
      <c r="G50" s="114">
        <f t="shared" si="18"/>
        <v>12651</v>
      </c>
      <c r="H50" s="114">
        <f t="shared" si="18"/>
        <v>7800</v>
      </c>
      <c r="I50" s="114">
        <f t="shared" si="18"/>
        <v>20451</v>
      </c>
    </row>
    <row r="51" spans="1:9" ht="20.100000000000001" hidden="1" customHeight="1" x14ac:dyDescent="0.25">
      <c r="A51" s="14"/>
      <c r="B51" s="25">
        <v>321</v>
      </c>
      <c r="C51" s="25"/>
      <c r="D51" s="111" t="s">
        <v>81</v>
      </c>
      <c r="E51" s="114">
        <f>E52+E53+E54</f>
        <v>1326.27</v>
      </c>
      <c r="F51" s="114">
        <f t="shared" ref="F51:I51" si="19">F52+F53+F54</f>
        <v>1065</v>
      </c>
      <c r="G51" s="114">
        <f t="shared" si="19"/>
        <v>350</v>
      </c>
      <c r="H51" s="114">
        <f t="shared" si="19"/>
        <v>-350</v>
      </c>
      <c r="I51" s="114">
        <f t="shared" si="19"/>
        <v>0</v>
      </c>
    </row>
    <row r="52" spans="1:9" ht="20.100000000000001" hidden="1" customHeight="1" x14ac:dyDescent="0.25">
      <c r="A52" s="14"/>
      <c r="B52" s="14">
        <v>3211</v>
      </c>
      <c r="C52" s="14"/>
      <c r="D52" s="18" t="s">
        <v>82</v>
      </c>
      <c r="E52" s="119">
        <v>1152</v>
      </c>
      <c r="F52" s="87">
        <v>1065</v>
      </c>
      <c r="G52" s="115">
        <v>350</v>
      </c>
      <c r="H52" s="11">
        <f t="shared" ref="H52:H54" si="20">(I52-G52)</f>
        <v>-350</v>
      </c>
      <c r="I52" s="79">
        <v>0</v>
      </c>
    </row>
    <row r="53" spans="1:9" ht="20.100000000000001" hidden="1" customHeight="1" x14ac:dyDescent="0.25">
      <c r="A53" s="14"/>
      <c r="B53" s="14">
        <v>3213</v>
      </c>
      <c r="C53" s="14"/>
      <c r="D53" s="18" t="s">
        <v>83</v>
      </c>
      <c r="E53" s="119">
        <v>40.270000000000003</v>
      </c>
      <c r="F53" s="87">
        <v>0</v>
      </c>
      <c r="G53" s="115">
        <v>0</v>
      </c>
      <c r="H53" s="11">
        <f t="shared" si="20"/>
        <v>0</v>
      </c>
      <c r="I53" s="79">
        <v>0</v>
      </c>
    </row>
    <row r="54" spans="1:9" ht="20.100000000000001" hidden="1" customHeight="1" x14ac:dyDescent="0.25">
      <c r="A54" s="14"/>
      <c r="B54" s="14">
        <v>3214</v>
      </c>
      <c r="C54" s="14"/>
      <c r="D54" s="18" t="s">
        <v>192</v>
      </c>
      <c r="E54" s="119">
        <v>134</v>
      </c>
      <c r="F54" s="87">
        <v>0</v>
      </c>
      <c r="G54" s="115">
        <v>0</v>
      </c>
      <c r="H54" s="11">
        <f t="shared" si="20"/>
        <v>0</v>
      </c>
      <c r="I54" s="79">
        <v>0</v>
      </c>
    </row>
    <row r="55" spans="1:9" ht="20.100000000000001" hidden="1" customHeight="1" x14ac:dyDescent="0.25">
      <c r="A55" s="14"/>
      <c r="B55" s="25">
        <v>322</v>
      </c>
      <c r="C55" s="25"/>
      <c r="D55" s="111" t="s">
        <v>84</v>
      </c>
      <c r="E55" s="114">
        <f t="shared" ref="E55:I55" si="21">E56+E57</f>
        <v>10964</v>
      </c>
      <c r="F55" s="114">
        <f t="shared" si="21"/>
        <v>13079</v>
      </c>
      <c r="G55" s="114">
        <f t="shared" si="21"/>
        <v>6031</v>
      </c>
      <c r="H55" s="114">
        <f>H56+H57</f>
        <v>0</v>
      </c>
      <c r="I55" s="114">
        <f t="shared" si="21"/>
        <v>6031</v>
      </c>
    </row>
    <row r="56" spans="1:9" ht="20.100000000000001" hidden="1" customHeight="1" x14ac:dyDescent="0.25">
      <c r="A56" s="14"/>
      <c r="B56" s="14">
        <v>3222</v>
      </c>
      <c r="C56" s="14"/>
      <c r="D56" s="18" t="s">
        <v>85</v>
      </c>
      <c r="E56" s="10">
        <v>9902</v>
      </c>
      <c r="F56" s="11">
        <v>3079</v>
      </c>
      <c r="G56" s="11">
        <v>0</v>
      </c>
      <c r="H56" s="11">
        <f t="shared" ref="H56:H57" si="22">(I56-G56)</f>
        <v>0</v>
      </c>
      <c r="I56" s="79">
        <v>0</v>
      </c>
    </row>
    <row r="57" spans="1:9" ht="20.100000000000001" hidden="1" customHeight="1" x14ac:dyDescent="0.25">
      <c r="A57" s="14"/>
      <c r="B57" s="14">
        <v>3223</v>
      </c>
      <c r="C57" s="14"/>
      <c r="D57" s="18" t="s">
        <v>86</v>
      </c>
      <c r="E57" s="10">
        <v>1062</v>
      </c>
      <c r="F57" s="11">
        <v>10000</v>
      </c>
      <c r="G57" s="11">
        <v>6031</v>
      </c>
      <c r="H57" s="11">
        <f t="shared" si="22"/>
        <v>0</v>
      </c>
      <c r="I57" s="79">
        <v>6031</v>
      </c>
    </row>
    <row r="58" spans="1:9" ht="20.100000000000001" hidden="1" customHeight="1" x14ac:dyDescent="0.25">
      <c r="A58" s="14"/>
      <c r="B58" s="25">
        <v>323</v>
      </c>
      <c r="C58" s="25"/>
      <c r="D58" s="111" t="s">
        <v>89</v>
      </c>
      <c r="E58" s="114">
        <f t="shared" ref="E58:G58" si="23">SUM(E59:E64)</f>
        <v>1712</v>
      </c>
      <c r="F58" s="114">
        <f t="shared" si="23"/>
        <v>1930</v>
      </c>
      <c r="G58" s="114">
        <f t="shared" si="23"/>
        <v>6270</v>
      </c>
      <c r="H58" s="114">
        <f>SUM(H59:H64)</f>
        <v>8150</v>
      </c>
      <c r="I58" s="114">
        <f>SUM(I59:I64)</f>
        <v>14420</v>
      </c>
    </row>
    <row r="59" spans="1:9" ht="20.100000000000001" hidden="1" customHeight="1" x14ac:dyDescent="0.25">
      <c r="A59" s="14"/>
      <c r="B59" s="14">
        <v>3231</v>
      </c>
      <c r="C59" s="14"/>
      <c r="D59" s="18" t="s">
        <v>90</v>
      </c>
      <c r="E59" s="87">
        <v>464</v>
      </c>
      <c r="F59" s="87">
        <v>0</v>
      </c>
      <c r="G59" s="87">
        <v>1000</v>
      </c>
      <c r="H59" s="11">
        <f t="shared" ref="H59:H64" si="24">(I59-G59)</f>
        <v>3620</v>
      </c>
      <c r="I59" s="79">
        <v>4620</v>
      </c>
    </row>
    <row r="60" spans="1:9" ht="20.100000000000001" hidden="1" customHeight="1" x14ac:dyDescent="0.25">
      <c r="A60" s="14"/>
      <c r="B60" s="14">
        <v>3232</v>
      </c>
      <c r="C60" s="14"/>
      <c r="D60" s="18" t="s">
        <v>91</v>
      </c>
      <c r="E60" s="87"/>
      <c r="F60" s="87"/>
      <c r="G60" s="87"/>
      <c r="H60" s="11">
        <f t="shared" si="24"/>
        <v>4500</v>
      </c>
      <c r="I60" s="79">
        <v>4500</v>
      </c>
    </row>
    <row r="61" spans="1:9" ht="20.100000000000001" hidden="1" customHeight="1" x14ac:dyDescent="0.25">
      <c r="A61" s="14"/>
      <c r="B61" s="14">
        <v>3233</v>
      </c>
      <c r="C61" s="14"/>
      <c r="D61" s="18" t="s">
        <v>92</v>
      </c>
      <c r="E61" s="87"/>
      <c r="F61" s="87"/>
      <c r="G61" s="87"/>
      <c r="H61" s="11">
        <f t="shared" si="24"/>
        <v>300</v>
      </c>
      <c r="I61" s="79">
        <v>300</v>
      </c>
    </row>
    <row r="62" spans="1:9" ht="20.100000000000001" hidden="1" customHeight="1" x14ac:dyDescent="0.25">
      <c r="A62" s="14"/>
      <c r="B62" s="14">
        <v>3237</v>
      </c>
      <c r="C62" s="14"/>
      <c r="D62" s="18" t="s">
        <v>96</v>
      </c>
      <c r="E62" s="87">
        <v>518</v>
      </c>
      <c r="F62" s="87">
        <v>1130</v>
      </c>
      <c r="G62" s="87">
        <v>0</v>
      </c>
      <c r="H62" s="11">
        <f t="shared" si="24"/>
        <v>3000</v>
      </c>
      <c r="I62" s="79">
        <v>3000</v>
      </c>
    </row>
    <row r="63" spans="1:9" ht="20.100000000000001" hidden="1" customHeight="1" x14ac:dyDescent="0.25">
      <c r="A63" s="14"/>
      <c r="B63" s="14">
        <v>3238</v>
      </c>
      <c r="C63" s="14"/>
      <c r="D63" s="18" t="s">
        <v>97</v>
      </c>
      <c r="E63" s="87">
        <v>0</v>
      </c>
      <c r="F63" s="87">
        <v>0</v>
      </c>
      <c r="G63" s="129">
        <v>1000</v>
      </c>
      <c r="H63" s="11">
        <f t="shared" si="24"/>
        <v>0</v>
      </c>
      <c r="I63" s="130">
        <v>1000</v>
      </c>
    </row>
    <row r="64" spans="1:9" ht="20.100000000000001" hidden="1" customHeight="1" x14ac:dyDescent="0.25">
      <c r="A64" s="14"/>
      <c r="B64" s="14">
        <v>3239</v>
      </c>
      <c r="C64" s="14"/>
      <c r="D64" s="18" t="s">
        <v>98</v>
      </c>
      <c r="E64" s="87">
        <v>730</v>
      </c>
      <c r="F64" s="87">
        <v>800</v>
      </c>
      <c r="G64" s="87">
        <v>4270</v>
      </c>
      <c r="H64" s="11">
        <f t="shared" si="24"/>
        <v>-3270</v>
      </c>
      <c r="I64" s="79">
        <v>1000</v>
      </c>
    </row>
    <row r="65" spans="1:9" ht="25.5" customHeight="1" x14ac:dyDescent="0.25">
      <c r="A65" s="14"/>
      <c r="B65" s="25">
        <v>37</v>
      </c>
      <c r="C65" s="25"/>
      <c r="D65" s="54" t="s">
        <v>56</v>
      </c>
      <c r="E65" s="114">
        <f t="shared" ref="E65:I66" si="25">E66</f>
        <v>14110</v>
      </c>
      <c r="F65" s="114">
        <f t="shared" si="25"/>
        <v>16600</v>
      </c>
      <c r="G65" s="114">
        <f t="shared" si="25"/>
        <v>16600</v>
      </c>
      <c r="H65" s="114">
        <f t="shared" si="25"/>
        <v>1000</v>
      </c>
      <c r="I65" s="114">
        <f t="shared" si="25"/>
        <v>17600</v>
      </c>
    </row>
    <row r="66" spans="1:9" ht="20.100000000000001" hidden="1" customHeight="1" x14ac:dyDescent="0.25">
      <c r="A66" s="14"/>
      <c r="B66" s="25">
        <v>372</v>
      </c>
      <c r="C66" s="25"/>
      <c r="D66" s="111" t="s">
        <v>106</v>
      </c>
      <c r="E66" s="114">
        <f t="shared" si="25"/>
        <v>14110</v>
      </c>
      <c r="F66" s="114">
        <f t="shared" si="25"/>
        <v>16600</v>
      </c>
      <c r="G66" s="114">
        <f t="shared" si="25"/>
        <v>16600</v>
      </c>
      <c r="H66" s="114">
        <f>H67</f>
        <v>1000</v>
      </c>
      <c r="I66" s="114">
        <f t="shared" si="25"/>
        <v>17600</v>
      </c>
    </row>
    <row r="67" spans="1:9" ht="20.100000000000001" hidden="1" customHeight="1" x14ac:dyDescent="0.25">
      <c r="A67" s="14"/>
      <c r="B67" s="14">
        <v>3722</v>
      </c>
      <c r="C67" s="14"/>
      <c r="D67" s="18" t="s">
        <v>107</v>
      </c>
      <c r="E67" s="49">
        <v>14110</v>
      </c>
      <c r="F67" s="49">
        <v>16600</v>
      </c>
      <c r="G67" s="49">
        <v>16600</v>
      </c>
      <c r="H67" s="11">
        <f t="shared" ref="H67" si="26">(I67-G67)</f>
        <v>1000</v>
      </c>
      <c r="I67" s="79">
        <v>17600</v>
      </c>
    </row>
    <row r="68" spans="1:9" ht="20.100000000000001" customHeight="1" x14ac:dyDescent="0.25">
      <c r="A68" s="81" t="s">
        <v>130</v>
      </c>
      <c r="B68" s="82"/>
      <c r="C68" s="76">
        <v>12</v>
      </c>
      <c r="D68" s="52" t="s">
        <v>183</v>
      </c>
      <c r="E68" s="53">
        <f t="shared" ref="E68:G68" si="27">E69</f>
        <v>0</v>
      </c>
      <c r="F68" s="53">
        <f t="shared" si="27"/>
        <v>10</v>
      </c>
      <c r="G68" s="53">
        <f t="shared" si="27"/>
        <v>10</v>
      </c>
      <c r="H68" s="53">
        <f>H69</f>
        <v>0</v>
      </c>
      <c r="I68" s="53">
        <f>I69</f>
        <v>10</v>
      </c>
    </row>
    <row r="69" spans="1:9" ht="20.100000000000001" customHeight="1" x14ac:dyDescent="0.25">
      <c r="A69" s="14"/>
      <c r="B69" s="25">
        <v>34</v>
      </c>
      <c r="C69" s="25"/>
      <c r="D69" s="25" t="s">
        <v>55</v>
      </c>
      <c r="E69" s="42">
        <f t="shared" ref="E69:H70" si="28">E70</f>
        <v>0</v>
      </c>
      <c r="F69" s="42">
        <f t="shared" si="28"/>
        <v>10</v>
      </c>
      <c r="G69" s="42">
        <f t="shared" si="28"/>
        <v>10</v>
      </c>
      <c r="H69" s="42">
        <f t="shared" si="28"/>
        <v>0</v>
      </c>
      <c r="I69" s="80">
        <f>I70</f>
        <v>10</v>
      </c>
    </row>
    <row r="70" spans="1:9" ht="20.100000000000001" hidden="1" customHeight="1" x14ac:dyDescent="0.25">
      <c r="A70" s="14"/>
      <c r="B70" s="25">
        <v>343</v>
      </c>
      <c r="C70" s="25"/>
      <c r="D70" s="44" t="s">
        <v>103</v>
      </c>
      <c r="E70" s="42">
        <f t="shared" ref="E70" si="29">E71</f>
        <v>0</v>
      </c>
      <c r="F70" s="42">
        <f t="shared" si="28"/>
        <v>10</v>
      </c>
      <c r="G70" s="42">
        <f t="shared" si="28"/>
        <v>10</v>
      </c>
      <c r="H70" s="42">
        <f>H71</f>
        <v>0</v>
      </c>
      <c r="I70" s="137">
        <f>I71</f>
        <v>10</v>
      </c>
    </row>
    <row r="71" spans="1:9" ht="25.5" hidden="1" customHeight="1" x14ac:dyDescent="0.25">
      <c r="A71" s="14"/>
      <c r="B71" s="14">
        <v>3431</v>
      </c>
      <c r="C71" s="14"/>
      <c r="D71" s="18" t="s">
        <v>104</v>
      </c>
      <c r="E71" s="10"/>
      <c r="F71" s="11">
        <v>10</v>
      </c>
      <c r="G71" s="11">
        <v>10</v>
      </c>
      <c r="H71" s="11">
        <f t="shared" ref="H71" si="30">(I71-G71)</f>
        <v>0</v>
      </c>
      <c r="I71" s="79">
        <v>10</v>
      </c>
    </row>
    <row r="72" spans="1:9" ht="20.100000000000001" customHeight="1" x14ac:dyDescent="0.25">
      <c r="A72" s="81" t="s">
        <v>130</v>
      </c>
      <c r="B72" s="82"/>
      <c r="C72" s="76">
        <v>22</v>
      </c>
      <c r="D72" s="83" t="s">
        <v>27</v>
      </c>
      <c r="E72" s="53">
        <f t="shared" ref="E72:G72" si="31">E73</f>
        <v>267</v>
      </c>
      <c r="F72" s="53">
        <f t="shared" si="31"/>
        <v>6068</v>
      </c>
      <c r="G72" s="53">
        <f t="shared" si="31"/>
        <v>4000</v>
      </c>
      <c r="H72" s="53">
        <f>H73</f>
        <v>0</v>
      </c>
      <c r="I72" s="53">
        <f>I73</f>
        <v>4000</v>
      </c>
    </row>
    <row r="73" spans="1:9" ht="20.100000000000001" customHeight="1" x14ac:dyDescent="0.25">
      <c r="A73" s="77"/>
      <c r="B73" s="78">
        <v>3</v>
      </c>
      <c r="C73" s="63"/>
      <c r="D73" s="63" t="s">
        <v>12</v>
      </c>
      <c r="E73" s="114">
        <f>E74+E79+E91</f>
        <v>267</v>
      </c>
      <c r="F73" s="114">
        <f t="shared" ref="F73:I73" si="32">F74+F79+F91</f>
        <v>6068</v>
      </c>
      <c r="G73" s="114">
        <f t="shared" si="32"/>
        <v>4000</v>
      </c>
      <c r="H73" s="114">
        <f t="shared" si="32"/>
        <v>0</v>
      </c>
      <c r="I73" s="114">
        <f t="shared" si="32"/>
        <v>4000</v>
      </c>
    </row>
    <row r="74" spans="1:9" ht="20.100000000000001" customHeight="1" x14ac:dyDescent="0.25">
      <c r="A74" s="13"/>
      <c r="B74" s="13">
        <v>31</v>
      </c>
      <c r="C74" s="13"/>
      <c r="D74" s="13" t="s">
        <v>13</v>
      </c>
      <c r="E74" s="114">
        <f t="shared" ref="E74:I74" si="33">E75+E77</f>
        <v>0</v>
      </c>
      <c r="F74" s="114">
        <f t="shared" si="33"/>
        <v>400</v>
      </c>
      <c r="G74" s="114">
        <f t="shared" si="33"/>
        <v>500</v>
      </c>
      <c r="H74" s="114">
        <f t="shared" si="33"/>
        <v>0</v>
      </c>
      <c r="I74" s="114">
        <f t="shared" si="33"/>
        <v>500</v>
      </c>
    </row>
    <row r="75" spans="1:9" ht="20.100000000000001" hidden="1" customHeight="1" x14ac:dyDescent="0.25">
      <c r="A75" s="14"/>
      <c r="B75" s="25">
        <v>312</v>
      </c>
      <c r="C75" s="44"/>
      <c r="D75" s="44" t="s">
        <v>78</v>
      </c>
      <c r="E75" s="114">
        <f t="shared" ref="E75:I75" si="34">E76</f>
        <v>0</v>
      </c>
      <c r="F75" s="114">
        <f t="shared" si="34"/>
        <v>400</v>
      </c>
      <c r="G75" s="114">
        <f t="shared" si="34"/>
        <v>500</v>
      </c>
      <c r="H75" s="114">
        <f t="shared" si="34"/>
        <v>0</v>
      </c>
      <c r="I75" s="114">
        <f t="shared" si="34"/>
        <v>500</v>
      </c>
    </row>
    <row r="76" spans="1:9" ht="20.100000000000001" hidden="1" customHeight="1" x14ac:dyDescent="0.25">
      <c r="A76" s="14"/>
      <c r="B76" s="14">
        <v>3121</v>
      </c>
      <c r="C76" s="15"/>
      <c r="D76" s="15" t="s">
        <v>78</v>
      </c>
      <c r="E76" s="49">
        <v>0</v>
      </c>
      <c r="F76" s="49">
        <v>400</v>
      </c>
      <c r="G76" s="49">
        <v>500</v>
      </c>
      <c r="H76" s="11">
        <f t="shared" ref="H76" si="35">(I76-G76)</f>
        <v>0</v>
      </c>
      <c r="I76" s="79">
        <v>500</v>
      </c>
    </row>
    <row r="77" spans="1:9" ht="20.100000000000001" hidden="1" customHeight="1" x14ac:dyDescent="0.25">
      <c r="A77" s="14"/>
      <c r="B77" s="25">
        <v>313</v>
      </c>
      <c r="C77" s="44"/>
      <c r="D77" s="44" t="s">
        <v>79</v>
      </c>
      <c r="E77" s="114">
        <f t="shared" ref="E77:G77" si="36">E78</f>
        <v>0</v>
      </c>
      <c r="F77" s="114">
        <f t="shared" si="36"/>
        <v>0</v>
      </c>
      <c r="G77" s="114">
        <f t="shared" si="36"/>
        <v>0</v>
      </c>
      <c r="H77" s="114">
        <f>H78</f>
        <v>0</v>
      </c>
      <c r="I77" s="114">
        <f>I78</f>
        <v>0</v>
      </c>
    </row>
    <row r="78" spans="1:9" ht="25.5" hidden="1" customHeight="1" x14ac:dyDescent="0.25">
      <c r="A78" s="14"/>
      <c r="B78" s="14">
        <v>3132</v>
      </c>
      <c r="C78" s="15"/>
      <c r="D78" s="18" t="s">
        <v>80</v>
      </c>
      <c r="E78" s="49">
        <v>0</v>
      </c>
      <c r="F78" s="49">
        <v>0</v>
      </c>
      <c r="G78" s="49">
        <v>0</v>
      </c>
      <c r="H78" s="11">
        <f t="shared" ref="H78" si="37">(I78-G78)</f>
        <v>0</v>
      </c>
      <c r="I78" s="79">
        <v>0</v>
      </c>
    </row>
    <row r="79" spans="1:9" ht="20.100000000000001" customHeight="1" x14ac:dyDescent="0.25">
      <c r="A79" s="14"/>
      <c r="B79" s="25">
        <v>32</v>
      </c>
      <c r="C79" s="44"/>
      <c r="D79" s="25" t="s">
        <v>24</v>
      </c>
      <c r="E79" s="114">
        <f t="shared" ref="E79:I79" si="38">E80+E84+E89</f>
        <v>264</v>
      </c>
      <c r="F79" s="114">
        <f t="shared" si="38"/>
        <v>5668</v>
      </c>
      <c r="G79" s="114">
        <f t="shared" si="38"/>
        <v>3500</v>
      </c>
      <c r="H79" s="114">
        <f t="shared" si="38"/>
        <v>0</v>
      </c>
      <c r="I79" s="114">
        <f t="shared" si="38"/>
        <v>3500</v>
      </c>
    </row>
    <row r="80" spans="1:9" ht="20.100000000000001" hidden="1" customHeight="1" x14ac:dyDescent="0.25">
      <c r="A80" s="14"/>
      <c r="B80" s="25">
        <v>322</v>
      </c>
      <c r="C80" s="25"/>
      <c r="D80" s="111" t="s">
        <v>84</v>
      </c>
      <c r="E80" s="114">
        <f t="shared" ref="E80:I80" si="39">SUM(E81:E83)</f>
        <v>0</v>
      </c>
      <c r="F80" s="114">
        <f t="shared" si="39"/>
        <v>1000</v>
      </c>
      <c r="G80" s="114">
        <f t="shared" si="39"/>
        <v>1000</v>
      </c>
      <c r="H80" s="114">
        <f t="shared" si="39"/>
        <v>0</v>
      </c>
      <c r="I80" s="114">
        <f t="shared" si="39"/>
        <v>1000</v>
      </c>
    </row>
    <row r="81" spans="1:9" ht="20.100000000000001" hidden="1" customHeight="1" x14ac:dyDescent="0.25">
      <c r="A81" s="14"/>
      <c r="B81" s="14">
        <v>3221</v>
      </c>
      <c r="C81" s="14"/>
      <c r="D81" s="18" t="s">
        <v>118</v>
      </c>
      <c r="E81" s="49">
        <v>0</v>
      </c>
      <c r="F81" s="49">
        <v>0</v>
      </c>
      <c r="G81" s="62">
        <v>500</v>
      </c>
      <c r="H81" s="11">
        <f t="shared" ref="H81:H83" si="40">(I81-G81)</f>
        <v>0</v>
      </c>
      <c r="I81" s="79">
        <v>500</v>
      </c>
    </row>
    <row r="82" spans="1:9" ht="20.100000000000001" hidden="1" customHeight="1" x14ac:dyDescent="0.25">
      <c r="A82" s="14"/>
      <c r="B82" s="14">
        <v>3225</v>
      </c>
      <c r="C82" s="14"/>
      <c r="D82" s="18" t="s">
        <v>87</v>
      </c>
      <c r="E82" s="49">
        <v>0</v>
      </c>
      <c r="F82" s="49">
        <v>0</v>
      </c>
      <c r="G82" s="62">
        <v>500</v>
      </c>
      <c r="H82" s="11">
        <f t="shared" si="40"/>
        <v>0</v>
      </c>
      <c r="I82" s="79">
        <v>500</v>
      </c>
    </row>
    <row r="83" spans="1:9" ht="20.100000000000001" hidden="1" customHeight="1" x14ac:dyDescent="0.25">
      <c r="A83" s="14"/>
      <c r="B83" s="14">
        <v>3227</v>
      </c>
      <c r="C83" s="14"/>
      <c r="D83" s="18" t="s">
        <v>184</v>
      </c>
      <c r="E83" s="49">
        <v>0</v>
      </c>
      <c r="F83" s="49">
        <v>1000</v>
      </c>
      <c r="G83" s="62">
        <v>0</v>
      </c>
      <c r="H83" s="11">
        <f t="shared" si="40"/>
        <v>0</v>
      </c>
      <c r="I83" s="79">
        <v>0</v>
      </c>
    </row>
    <row r="84" spans="1:9" ht="20.100000000000001" hidden="1" customHeight="1" x14ac:dyDescent="0.25">
      <c r="A84" s="14"/>
      <c r="B84" s="25">
        <v>323</v>
      </c>
      <c r="C84" s="25"/>
      <c r="D84" s="111" t="s">
        <v>89</v>
      </c>
      <c r="E84" s="114">
        <f>SUM(E85:E88)</f>
        <v>53</v>
      </c>
      <c r="F84" s="114">
        <f t="shared" ref="F84:I84" si="41">SUM(F85:F88)</f>
        <v>3668</v>
      </c>
      <c r="G84" s="114">
        <f t="shared" si="41"/>
        <v>1500</v>
      </c>
      <c r="H84" s="114">
        <f t="shared" si="41"/>
        <v>0</v>
      </c>
      <c r="I84" s="114">
        <f t="shared" si="41"/>
        <v>1500</v>
      </c>
    </row>
    <row r="85" spans="1:9" ht="20.100000000000001" hidden="1" customHeight="1" x14ac:dyDescent="0.25">
      <c r="A85" s="14"/>
      <c r="B85" s="14">
        <v>3231</v>
      </c>
      <c r="C85" s="14"/>
      <c r="D85" s="18" t="s">
        <v>90</v>
      </c>
      <c r="E85" s="49">
        <v>0</v>
      </c>
      <c r="F85" s="49">
        <v>390</v>
      </c>
      <c r="G85" s="49">
        <v>500</v>
      </c>
      <c r="H85" s="11">
        <f t="shared" ref="H85:H88" si="42">(I85-G85)</f>
        <v>0</v>
      </c>
      <c r="I85" s="79">
        <v>500</v>
      </c>
    </row>
    <row r="86" spans="1:9" ht="20.100000000000001" hidden="1" customHeight="1" x14ac:dyDescent="0.25">
      <c r="A86" s="14"/>
      <c r="B86" s="14">
        <v>3232</v>
      </c>
      <c r="C86" s="14"/>
      <c r="D86" s="18" t="s">
        <v>91</v>
      </c>
      <c r="E86" s="49">
        <v>0</v>
      </c>
      <c r="F86" s="49">
        <v>3278</v>
      </c>
      <c r="G86" s="49">
        <v>1000</v>
      </c>
      <c r="H86" s="11">
        <f t="shared" si="42"/>
        <v>0</v>
      </c>
      <c r="I86" s="79">
        <v>1000</v>
      </c>
    </row>
    <row r="87" spans="1:9" ht="20.100000000000001" hidden="1" customHeight="1" x14ac:dyDescent="0.25">
      <c r="A87" s="14"/>
      <c r="B87" s="14">
        <v>3236</v>
      </c>
      <c r="C87" s="14"/>
      <c r="D87" s="18" t="s">
        <v>95</v>
      </c>
      <c r="E87" s="49">
        <v>13</v>
      </c>
      <c r="F87" s="49">
        <v>0</v>
      </c>
      <c r="G87" s="49">
        <v>0</v>
      </c>
      <c r="H87" s="11">
        <f t="shared" si="42"/>
        <v>0</v>
      </c>
      <c r="I87" s="79">
        <v>0</v>
      </c>
    </row>
    <row r="88" spans="1:9" ht="20.100000000000001" hidden="1" customHeight="1" x14ac:dyDescent="0.25">
      <c r="A88" s="14"/>
      <c r="B88" s="14">
        <v>3239</v>
      </c>
      <c r="C88" s="14"/>
      <c r="D88" s="18" t="s">
        <v>98</v>
      </c>
      <c r="E88" s="49">
        <v>40</v>
      </c>
      <c r="F88" s="49">
        <v>0</v>
      </c>
      <c r="G88" s="49">
        <v>0</v>
      </c>
      <c r="H88" s="11">
        <f t="shared" si="42"/>
        <v>0</v>
      </c>
      <c r="I88" s="79">
        <v>0</v>
      </c>
    </row>
    <row r="89" spans="1:9" ht="20.100000000000001" hidden="1" customHeight="1" x14ac:dyDescent="0.25">
      <c r="A89" s="14"/>
      <c r="B89" s="25">
        <v>329</v>
      </c>
      <c r="C89" s="25"/>
      <c r="D89" s="111" t="s">
        <v>99</v>
      </c>
      <c r="E89" s="114">
        <f t="shared" ref="E89:I89" si="43">E90</f>
        <v>211</v>
      </c>
      <c r="F89" s="114">
        <f t="shared" si="43"/>
        <v>1000</v>
      </c>
      <c r="G89" s="114">
        <f t="shared" si="43"/>
        <v>1000</v>
      </c>
      <c r="H89" s="114">
        <f t="shared" si="43"/>
        <v>0</v>
      </c>
      <c r="I89" s="114">
        <f t="shared" si="43"/>
        <v>1000</v>
      </c>
    </row>
    <row r="90" spans="1:9" ht="20.100000000000001" hidden="1" customHeight="1" x14ac:dyDescent="0.25">
      <c r="A90" s="14"/>
      <c r="B90" s="14">
        <v>3299</v>
      </c>
      <c r="C90" s="14"/>
      <c r="D90" s="18" t="s">
        <v>99</v>
      </c>
      <c r="E90" s="49">
        <v>211</v>
      </c>
      <c r="F90" s="49">
        <v>1000</v>
      </c>
      <c r="G90" s="49">
        <v>1000</v>
      </c>
      <c r="H90" s="11">
        <f t="shared" ref="H90" si="44">(I90-G90)</f>
        <v>0</v>
      </c>
      <c r="I90" s="79">
        <v>1000</v>
      </c>
    </row>
    <row r="91" spans="1:9" ht="25.5" customHeight="1" x14ac:dyDescent="0.25">
      <c r="A91" s="14"/>
      <c r="B91" s="25">
        <v>37</v>
      </c>
      <c r="C91" s="25"/>
      <c r="D91" s="54" t="s">
        <v>56</v>
      </c>
      <c r="E91" s="114">
        <f t="shared" ref="E91:G92" si="45">E92</f>
        <v>3</v>
      </c>
      <c r="F91" s="114">
        <f t="shared" si="45"/>
        <v>0</v>
      </c>
      <c r="G91" s="114">
        <f t="shared" si="45"/>
        <v>0</v>
      </c>
      <c r="H91" s="114">
        <f>H92</f>
        <v>0</v>
      </c>
      <c r="I91" s="114">
        <f>I92</f>
        <v>0</v>
      </c>
    </row>
    <row r="92" spans="1:9" ht="20.100000000000001" hidden="1" customHeight="1" x14ac:dyDescent="0.25">
      <c r="A92" s="14"/>
      <c r="B92" s="25">
        <v>372</v>
      </c>
      <c r="C92" s="25"/>
      <c r="D92" s="111" t="s">
        <v>106</v>
      </c>
      <c r="E92" s="114">
        <f t="shared" si="45"/>
        <v>3</v>
      </c>
      <c r="F92" s="114">
        <f t="shared" si="45"/>
        <v>0</v>
      </c>
      <c r="G92" s="114">
        <f t="shared" si="45"/>
        <v>0</v>
      </c>
      <c r="H92" s="114">
        <f>H93</f>
        <v>0</v>
      </c>
      <c r="I92" s="114">
        <f>I93</f>
        <v>0</v>
      </c>
    </row>
    <row r="93" spans="1:9" ht="20.100000000000001" hidden="1" customHeight="1" x14ac:dyDescent="0.25">
      <c r="A93" s="14"/>
      <c r="B93" s="14">
        <v>3722</v>
      </c>
      <c r="C93" s="14"/>
      <c r="D93" s="18" t="s">
        <v>107</v>
      </c>
      <c r="E93" s="49">
        <v>3</v>
      </c>
      <c r="F93" s="49">
        <v>0</v>
      </c>
      <c r="G93" s="49">
        <v>0</v>
      </c>
      <c r="H93" s="11">
        <f t="shared" ref="H93" si="46">(I93-G93)</f>
        <v>0</v>
      </c>
      <c r="I93" s="79">
        <v>0</v>
      </c>
    </row>
    <row r="94" spans="1:9" ht="20.100000000000001" customHeight="1" x14ac:dyDescent="0.25">
      <c r="A94" s="88" t="s">
        <v>191</v>
      </c>
      <c r="B94" s="89"/>
      <c r="C94" s="90"/>
      <c r="D94" s="91" t="s">
        <v>27</v>
      </c>
      <c r="E94" s="92">
        <f t="shared" ref="E94:H96" si="47">E95</f>
        <v>0</v>
      </c>
      <c r="F94" s="92">
        <f t="shared" si="47"/>
        <v>1247</v>
      </c>
      <c r="G94" s="92">
        <f t="shared" si="47"/>
        <v>682</v>
      </c>
      <c r="H94" s="92">
        <f t="shared" si="47"/>
        <v>0</v>
      </c>
      <c r="I94" s="92">
        <f>I95</f>
        <v>682</v>
      </c>
    </row>
    <row r="95" spans="1:9" ht="20.100000000000001" customHeight="1" x14ac:dyDescent="0.25">
      <c r="A95" s="84"/>
      <c r="B95" s="78">
        <v>3</v>
      </c>
      <c r="C95" s="85"/>
      <c r="D95" s="63" t="s">
        <v>12</v>
      </c>
      <c r="E95" s="87">
        <f t="shared" si="47"/>
        <v>0</v>
      </c>
      <c r="F95" s="87">
        <f t="shared" si="47"/>
        <v>1247</v>
      </c>
      <c r="G95" s="87">
        <f t="shared" si="47"/>
        <v>682</v>
      </c>
      <c r="H95" s="87">
        <f>H96</f>
        <v>0</v>
      </c>
      <c r="I95" s="49">
        <f>I96</f>
        <v>682</v>
      </c>
    </row>
    <row r="96" spans="1:9" ht="20.100000000000001" customHeight="1" x14ac:dyDescent="0.25">
      <c r="A96" s="14"/>
      <c r="B96" s="25">
        <v>32</v>
      </c>
      <c r="C96" s="44"/>
      <c r="D96" s="25" t="s">
        <v>24</v>
      </c>
      <c r="E96" s="87">
        <f t="shared" si="47"/>
        <v>0</v>
      </c>
      <c r="F96" s="87">
        <f t="shared" si="47"/>
        <v>1247</v>
      </c>
      <c r="G96" s="87">
        <f t="shared" si="47"/>
        <v>682</v>
      </c>
      <c r="H96" s="87">
        <f t="shared" si="47"/>
        <v>0</v>
      </c>
      <c r="I96" s="49">
        <f>I97</f>
        <v>682</v>
      </c>
    </row>
    <row r="97" spans="1:9" ht="20.100000000000001" hidden="1" customHeight="1" x14ac:dyDescent="0.25">
      <c r="A97" s="14"/>
      <c r="B97" s="25">
        <v>323</v>
      </c>
      <c r="C97" s="25"/>
      <c r="D97" s="111" t="s">
        <v>89</v>
      </c>
      <c r="E97" s="114">
        <f t="shared" ref="E97:G97" si="48">E98+E99</f>
        <v>0</v>
      </c>
      <c r="F97" s="114">
        <f t="shared" si="48"/>
        <v>1247</v>
      </c>
      <c r="G97" s="114">
        <f t="shared" si="48"/>
        <v>682</v>
      </c>
      <c r="H97" s="114">
        <f>H98+H99</f>
        <v>0</v>
      </c>
      <c r="I97" s="138">
        <f>I98</f>
        <v>682</v>
      </c>
    </row>
    <row r="98" spans="1:9" ht="20.100000000000001" hidden="1" customHeight="1" x14ac:dyDescent="0.25">
      <c r="A98" s="14"/>
      <c r="B98" s="14">
        <v>3232</v>
      </c>
      <c r="C98" s="14"/>
      <c r="D98" s="18" t="s">
        <v>91</v>
      </c>
      <c r="E98" s="49">
        <v>0</v>
      </c>
      <c r="F98" s="49">
        <v>834</v>
      </c>
      <c r="G98" s="49">
        <v>682</v>
      </c>
      <c r="H98" s="87">
        <f>(I98-G98)</f>
        <v>0</v>
      </c>
      <c r="I98" s="49">
        <v>682</v>
      </c>
    </row>
    <row r="99" spans="1:9" ht="20.100000000000001" hidden="1" customHeight="1" x14ac:dyDescent="0.25">
      <c r="A99" s="14"/>
      <c r="B99" s="14"/>
      <c r="C99" s="14"/>
      <c r="D99" s="18"/>
      <c r="E99" s="49">
        <v>0</v>
      </c>
      <c r="F99" s="49">
        <v>413</v>
      </c>
      <c r="G99" s="49">
        <v>0</v>
      </c>
      <c r="H99" s="87">
        <v>0</v>
      </c>
      <c r="I99" s="49">
        <f t="shared" ref="I99" si="49">H99-G99</f>
        <v>0</v>
      </c>
    </row>
    <row r="100" spans="1:9" ht="20.100000000000001" hidden="1" customHeight="1" x14ac:dyDescent="0.25">
      <c r="A100" s="58"/>
      <c r="B100" s="59"/>
      <c r="C100" s="60"/>
      <c r="D100" s="18"/>
      <c r="E100" s="49"/>
      <c r="F100" s="49"/>
      <c r="G100" s="49"/>
      <c r="H100" s="87"/>
      <c r="I100" s="79"/>
    </row>
    <row r="101" spans="1:9" ht="20.100000000000001" customHeight="1" x14ac:dyDescent="0.25">
      <c r="A101" s="81" t="s">
        <v>130</v>
      </c>
      <c r="B101" s="82"/>
      <c r="C101" s="76">
        <v>37</v>
      </c>
      <c r="D101" s="83" t="s">
        <v>51</v>
      </c>
      <c r="E101" s="53">
        <f t="shared" ref="E101:G101" si="50">E102</f>
        <v>70290</v>
      </c>
      <c r="F101" s="53">
        <f t="shared" si="50"/>
        <v>32402</v>
      </c>
      <c r="G101" s="53">
        <f t="shared" si="50"/>
        <v>23000</v>
      </c>
      <c r="H101" s="53">
        <f>H102</f>
        <v>0</v>
      </c>
      <c r="I101" s="53">
        <f>I102</f>
        <v>23000</v>
      </c>
    </row>
    <row r="102" spans="1:9" ht="20.100000000000001" customHeight="1" x14ac:dyDescent="0.25">
      <c r="A102" s="84"/>
      <c r="B102" s="78">
        <v>3</v>
      </c>
      <c r="C102" s="85"/>
      <c r="D102" s="63" t="s">
        <v>12</v>
      </c>
      <c r="E102" s="114">
        <f t="shared" ref="E102:G102" si="51">E103</f>
        <v>70290</v>
      </c>
      <c r="F102" s="114">
        <f t="shared" si="51"/>
        <v>32402</v>
      </c>
      <c r="G102" s="114">
        <f t="shared" si="51"/>
        <v>23000</v>
      </c>
      <c r="H102" s="114">
        <f>H103</f>
        <v>0</v>
      </c>
      <c r="I102" s="114">
        <f>I103</f>
        <v>23000</v>
      </c>
    </row>
    <row r="103" spans="1:9" ht="20.100000000000001" customHeight="1" x14ac:dyDescent="0.25">
      <c r="A103" s="14"/>
      <c r="B103" s="25">
        <v>32</v>
      </c>
      <c r="C103" s="44"/>
      <c r="D103" s="25" t="s">
        <v>24</v>
      </c>
      <c r="E103" s="114">
        <f t="shared" ref="E103:I103" si="52">E104+E106+E112</f>
        <v>70290</v>
      </c>
      <c r="F103" s="114">
        <f t="shared" si="52"/>
        <v>32402</v>
      </c>
      <c r="G103" s="114">
        <f t="shared" si="52"/>
        <v>23000</v>
      </c>
      <c r="H103" s="114">
        <f t="shared" si="52"/>
        <v>0</v>
      </c>
      <c r="I103" s="114">
        <f t="shared" si="52"/>
        <v>23000</v>
      </c>
    </row>
    <row r="104" spans="1:9" ht="20.100000000000001" hidden="1" customHeight="1" x14ac:dyDescent="0.25">
      <c r="A104" s="14"/>
      <c r="B104" s="25">
        <v>321</v>
      </c>
      <c r="C104" s="25"/>
      <c r="D104" s="111" t="s">
        <v>81</v>
      </c>
      <c r="E104" s="114">
        <f t="shared" ref="E104:I104" si="53">E105</f>
        <v>0</v>
      </c>
      <c r="F104" s="114">
        <f t="shared" si="53"/>
        <v>146</v>
      </c>
      <c r="G104" s="114">
        <f t="shared" si="53"/>
        <v>0</v>
      </c>
      <c r="H104" s="114">
        <f t="shared" si="53"/>
        <v>0</v>
      </c>
      <c r="I104" s="114">
        <f t="shared" si="53"/>
        <v>0</v>
      </c>
    </row>
    <row r="105" spans="1:9" ht="20.100000000000001" hidden="1" customHeight="1" x14ac:dyDescent="0.25">
      <c r="A105" s="14"/>
      <c r="B105" s="14">
        <v>3213</v>
      </c>
      <c r="C105" s="14"/>
      <c r="D105" s="18" t="s">
        <v>83</v>
      </c>
      <c r="E105" s="49">
        <v>0</v>
      </c>
      <c r="F105" s="49">
        <v>146</v>
      </c>
      <c r="G105" s="49">
        <v>0</v>
      </c>
      <c r="H105" s="87">
        <f>(I105-G105)</f>
        <v>0</v>
      </c>
      <c r="I105" s="49">
        <v>0</v>
      </c>
    </row>
    <row r="106" spans="1:9" ht="20.100000000000001" hidden="1" customHeight="1" x14ac:dyDescent="0.25">
      <c r="A106" s="14"/>
      <c r="B106" s="25">
        <v>322</v>
      </c>
      <c r="C106" s="25"/>
      <c r="D106" s="111" t="s">
        <v>84</v>
      </c>
      <c r="E106" s="114">
        <f t="shared" ref="E106:I106" si="54">SUM(E107:E111)</f>
        <v>42188</v>
      </c>
      <c r="F106" s="114">
        <f t="shared" si="54"/>
        <v>3122</v>
      </c>
      <c r="G106" s="114">
        <f t="shared" si="54"/>
        <v>0</v>
      </c>
      <c r="H106" s="114">
        <f t="shared" si="54"/>
        <v>0</v>
      </c>
      <c r="I106" s="114">
        <f t="shared" si="54"/>
        <v>0</v>
      </c>
    </row>
    <row r="107" spans="1:9" ht="20.100000000000001" hidden="1" customHeight="1" x14ac:dyDescent="0.25">
      <c r="A107" s="14"/>
      <c r="B107" s="14">
        <v>3221</v>
      </c>
      <c r="C107" s="14"/>
      <c r="D107" s="18" t="s">
        <v>118</v>
      </c>
      <c r="E107" s="49">
        <v>3141</v>
      </c>
      <c r="F107" s="49">
        <v>2574</v>
      </c>
      <c r="G107" s="49">
        <v>0</v>
      </c>
      <c r="H107" s="87">
        <f t="shared" ref="H107:H111" si="55">(I107-G107)</f>
        <v>0</v>
      </c>
      <c r="I107" s="49">
        <v>0</v>
      </c>
    </row>
    <row r="108" spans="1:9" ht="20.100000000000001" hidden="1" customHeight="1" x14ac:dyDescent="0.25">
      <c r="A108" s="14"/>
      <c r="B108" s="14">
        <v>3222</v>
      </c>
      <c r="C108" s="14"/>
      <c r="D108" s="18" t="s">
        <v>85</v>
      </c>
      <c r="E108" s="49">
        <v>37958</v>
      </c>
      <c r="F108" s="49">
        <v>0</v>
      </c>
      <c r="G108" s="49">
        <v>0</v>
      </c>
      <c r="H108" s="87">
        <f t="shared" si="55"/>
        <v>0</v>
      </c>
      <c r="I108" s="49">
        <v>0</v>
      </c>
    </row>
    <row r="109" spans="1:9" ht="20.100000000000001" hidden="1" customHeight="1" x14ac:dyDescent="0.25">
      <c r="A109" s="14"/>
      <c r="B109" s="14">
        <v>3223</v>
      </c>
      <c r="C109" s="14"/>
      <c r="D109" s="18" t="s">
        <v>86</v>
      </c>
      <c r="E109" s="49">
        <v>833</v>
      </c>
      <c r="F109" s="49">
        <v>500</v>
      </c>
      <c r="G109" s="49">
        <v>0</v>
      </c>
      <c r="H109" s="87">
        <f t="shared" si="55"/>
        <v>0</v>
      </c>
      <c r="I109" s="49">
        <v>0</v>
      </c>
    </row>
    <row r="110" spans="1:9" ht="20.100000000000001" hidden="1" customHeight="1" x14ac:dyDescent="0.25">
      <c r="A110" s="14"/>
      <c r="B110" s="14">
        <v>3225</v>
      </c>
      <c r="C110" s="14"/>
      <c r="D110" s="18" t="s">
        <v>87</v>
      </c>
      <c r="E110" s="10">
        <v>233</v>
      </c>
      <c r="F110" s="11">
        <v>0</v>
      </c>
      <c r="G110" s="11">
        <v>0</v>
      </c>
      <c r="H110" s="87">
        <f t="shared" si="55"/>
        <v>0</v>
      </c>
      <c r="I110" s="87">
        <v>0</v>
      </c>
    </row>
    <row r="111" spans="1:9" ht="20.100000000000001" hidden="1" customHeight="1" x14ac:dyDescent="0.25">
      <c r="A111" s="14"/>
      <c r="B111" s="14">
        <v>3227</v>
      </c>
      <c r="C111" s="14"/>
      <c r="D111" s="18" t="s">
        <v>88</v>
      </c>
      <c r="E111" s="49">
        <v>23</v>
      </c>
      <c r="F111" s="49">
        <v>48</v>
      </c>
      <c r="G111" s="49">
        <v>0</v>
      </c>
      <c r="H111" s="87">
        <f t="shared" si="55"/>
        <v>0</v>
      </c>
      <c r="I111" s="49">
        <v>0</v>
      </c>
    </row>
    <row r="112" spans="1:9" ht="20.100000000000001" hidden="1" customHeight="1" x14ac:dyDescent="0.25">
      <c r="A112" s="14"/>
      <c r="B112" s="25">
        <v>323</v>
      </c>
      <c r="C112" s="25"/>
      <c r="D112" s="111" t="s">
        <v>89</v>
      </c>
      <c r="E112" s="87">
        <f t="shared" ref="E112:I112" si="56">SUM(E113:E116)</f>
        <v>28102</v>
      </c>
      <c r="F112" s="87">
        <f t="shared" si="56"/>
        <v>29134</v>
      </c>
      <c r="G112" s="114">
        <f t="shared" si="56"/>
        <v>23000</v>
      </c>
      <c r="H112" s="114">
        <f t="shared" si="56"/>
        <v>0</v>
      </c>
      <c r="I112" s="114">
        <f t="shared" si="56"/>
        <v>23000</v>
      </c>
    </row>
    <row r="113" spans="1:9" ht="20.100000000000001" hidden="1" customHeight="1" x14ac:dyDescent="0.25">
      <c r="A113" s="14"/>
      <c r="B113" s="14">
        <v>3231</v>
      </c>
      <c r="C113" s="14"/>
      <c r="D113" s="18" t="s">
        <v>90</v>
      </c>
      <c r="E113" s="49">
        <v>10597</v>
      </c>
      <c r="F113" s="49">
        <v>9300</v>
      </c>
      <c r="G113" s="49">
        <v>5000</v>
      </c>
      <c r="H113" s="87">
        <f t="shared" ref="H113:H116" si="57">(I113-G113)</f>
        <v>0</v>
      </c>
      <c r="I113" s="49">
        <v>5000</v>
      </c>
    </row>
    <row r="114" spans="1:9" ht="20.100000000000001" hidden="1" customHeight="1" x14ac:dyDescent="0.25">
      <c r="A114" s="14"/>
      <c r="B114" s="14">
        <v>3232</v>
      </c>
      <c r="C114" s="14"/>
      <c r="D114" s="18" t="s">
        <v>91</v>
      </c>
      <c r="E114" s="49">
        <v>418</v>
      </c>
      <c r="F114" s="49">
        <v>970</v>
      </c>
      <c r="G114" s="49">
        <v>0</v>
      </c>
      <c r="H114" s="87">
        <f t="shared" si="57"/>
        <v>0</v>
      </c>
      <c r="I114" s="49">
        <v>0</v>
      </c>
    </row>
    <row r="115" spans="1:9" ht="20.100000000000001" hidden="1" customHeight="1" x14ac:dyDescent="0.25">
      <c r="A115" s="14"/>
      <c r="B115" s="14">
        <v>3236</v>
      </c>
      <c r="C115" s="14"/>
      <c r="D115" s="18" t="s">
        <v>95</v>
      </c>
      <c r="E115" s="49">
        <v>1050</v>
      </c>
      <c r="F115" s="49">
        <v>864</v>
      </c>
      <c r="G115" s="49">
        <v>0</v>
      </c>
      <c r="H115" s="87">
        <f t="shared" si="57"/>
        <v>0</v>
      </c>
      <c r="I115" s="49">
        <v>0</v>
      </c>
    </row>
    <row r="116" spans="1:9" ht="20.100000000000001" hidden="1" customHeight="1" x14ac:dyDescent="0.25">
      <c r="A116" s="14"/>
      <c r="B116" s="14">
        <v>3239</v>
      </c>
      <c r="C116" s="14"/>
      <c r="D116" s="18" t="s">
        <v>98</v>
      </c>
      <c r="E116" s="49">
        <v>16037</v>
      </c>
      <c r="F116" s="49">
        <v>18000</v>
      </c>
      <c r="G116" s="49">
        <v>18000</v>
      </c>
      <c r="H116" s="87">
        <f t="shared" si="57"/>
        <v>0</v>
      </c>
      <c r="I116" s="49">
        <v>18000</v>
      </c>
    </row>
    <row r="117" spans="1:9" ht="20.100000000000001" customHeight="1" x14ac:dyDescent="0.25">
      <c r="A117" s="88" t="s">
        <v>185</v>
      </c>
      <c r="B117" s="89"/>
      <c r="C117" s="90"/>
      <c r="D117" s="91" t="s">
        <v>51</v>
      </c>
      <c r="E117" s="92">
        <f t="shared" ref="E117:I119" si="58">E118</f>
        <v>0</v>
      </c>
      <c r="F117" s="92">
        <f t="shared" si="58"/>
        <v>1247</v>
      </c>
      <c r="G117" s="92">
        <f t="shared" si="58"/>
        <v>645</v>
      </c>
      <c r="H117" s="92">
        <f t="shared" si="58"/>
        <v>0</v>
      </c>
      <c r="I117" s="92">
        <f t="shared" si="58"/>
        <v>645</v>
      </c>
    </row>
    <row r="118" spans="1:9" ht="20.100000000000001" customHeight="1" x14ac:dyDescent="0.25">
      <c r="A118" s="84"/>
      <c r="B118" s="78">
        <v>3</v>
      </c>
      <c r="C118" s="85"/>
      <c r="D118" s="63" t="s">
        <v>12</v>
      </c>
      <c r="E118" s="87">
        <f t="shared" si="58"/>
        <v>0</v>
      </c>
      <c r="F118" s="87">
        <f t="shared" si="58"/>
        <v>1247</v>
      </c>
      <c r="G118" s="87">
        <f t="shared" si="58"/>
        <v>645</v>
      </c>
      <c r="H118" s="87">
        <f t="shared" si="58"/>
        <v>0</v>
      </c>
      <c r="I118" s="87">
        <f t="shared" si="58"/>
        <v>645</v>
      </c>
    </row>
    <row r="119" spans="1:9" ht="20.100000000000001" customHeight="1" x14ac:dyDescent="0.25">
      <c r="A119" s="14"/>
      <c r="B119" s="25">
        <v>32</v>
      </c>
      <c r="C119" s="44"/>
      <c r="D119" s="25" t="s">
        <v>24</v>
      </c>
      <c r="E119" s="87">
        <f t="shared" si="58"/>
        <v>0</v>
      </c>
      <c r="F119" s="87">
        <f t="shared" si="58"/>
        <v>1247</v>
      </c>
      <c r="G119" s="87">
        <f t="shared" si="58"/>
        <v>645</v>
      </c>
      <c r="H119" s="87">
        <f t="shared" si="58"/>
        <v>0</v>
      </c>
      <c r="I119" s="87">
        <f t="shared" si="58"/>
        <v>645</v>
      </c>
    </row>
    <row r="120" spans="1:9" ht="20.100000000000001" hidden="1" customHeight="1" x14ac:dyDescent="0.25">
      <c r="A120" s="14"/>
      <c r="B120" s="25">
        <v>323</v>
      </c>
      <c r="C120" s="25"/>
      <c r="D120" s="111" t="s">
        <v>89</v>
      </c>
      <c r="E120" s="114">
        <f>E121+E122</f>
        <v>0</v>
      </c>
      <c r="F120" s="114">
        <f>F121+F122</f>
        <v>1247</v>
      </c>
      <c r="G120" s="114">
        <f>G121+G122</f>
        <v>645</v>
      </c>
      <c r="H120" s="114">
        <f>H121+H122</f>
        <v>0</v>
      </c>
      <c r="I120" s="114">
        <f>I121+I122</f>
        <v>645</v>
      </c>
    </row>
    <row r="121" spans="1:9" ht="20.100000000000001" hidden="1" customHeight="1" x14ac:dyDescent="0.25">
      <c r="A121" s="14"/>
      <c r="B121" s="14">
        <v>3236</v>
      </c>
      <c r="C121" s="14"/>
      <c r="D121" s="18" t="s">
        <v>95</v>
      </c>
      <c r="E121" s="49">
        <v>0</v>
      </c>
      <c r="F121" s="49">
        <v>834</v>
      </c>
      <c r="G121" s="49">
        <v>645</v>
      </c>
      <c r="H121" s="87">
        <f>(I121-G121)</f>
        <v>0</v>
      </c>
      <c r="I121" s="49">
        <v>645</v>
      </c>
    </row>
    <row r="122" spans="1:9" ht="20.100000000000001" hidden="1" customHeight="1" x14ac:dyDescent="0.25">
      <c r="A122" s="14"/>
      <c r="B122" s="14"/>
      <c r="C122" s="14"/>
      <c r="D122" s="18"/>
      <c r="E122" s="49">
        <v>0</v>
      </c>
      <c r="F122" s="49">
        <v>413</v>
      </c>
      <c r="G122" s="49">
        <v>0</v>
      </c>
      <c r="H122" s="87">
        <v>0</v>
      </c>
      <c r="I122" s="49">
        <v>0</v>
      </c>
    </row>
    <row r="123" spans="1:9" ht="20.100000000000001" customHeight="1" x14ac:dyDescent="0.25">
      <c r="A123" s="81" t="s">
        <v>130</v>
      </c>
      <c r="B123" s="82"/>
      <c r="C123" s="76">
        <v>43</v>
      </c>
      <c r="D123" s="83" t="s">
        <v>53</v>
      </c>
      <c r="E123" s="53">
        <f t="shared" ref="E123:G123" si="59">E124</f>
        <v>1384505</v>
      </c>
      <c r="F123" s="53">
        <f t="shared" si="59"/>
        <v>1664977</v>
      </c>
      <c r="G123" s="53">
        <f t="shared" si="59"/>
        <v>1957905</v>
      </c>
      <c r="H123" s="53">
        <f>H124</f>
        <v>223300</v>
      </c>
      <c r="I123" s="53">
        <f>I124</f>
        <v>2181205</v>
      </c>
    </row>
    <row r="124" spans="1:9" ht="20.100000000000001" customHeight="1" x14ac:dyDescent="0.25">
      <c r="A124" s="77"/>
      <c r="B124" s="78">
        <v>3</v>
      </c>
      <c r="C124" s="63"/>
      <c r="D124" s="63" t="s">
        <v>12</v>
      </c>
      <c r="E124" s="114">
        <f>E125+E135+E152+E155+E158</f>
        <v>1384505</v>
      </c>
      <c r="F124" s="114">
        <f>F125+F135+F152+F155+F158</f>
        <v>1664977</v>
      </c>
      <c r="G124" s="114">
        <f t="shared" ref="G124:I124" si="60">G125+G135+G152+G155+G158</f>
        <v>1957905</v>
      </c>
      <c r="H124" s="114">
        <f>H125+H135+H152+H155+H158</f>
        <v>223300</v>
      </c>
      <c r="I124" s="114">
        <f t="shared" si="60"/>
        <v>2181205</v>
      </c>
    </row>
    <row r="125" spans="1:9" ht="20.100000000000001" customHeight="1" x14ac:dyDescent="0.25">
      <c r="A125" s="13"/>
      <c r="B125" s="13">
        <v>31</v>
      </c>
      <c r="C125" s="13"/>
      <c r="D125" s="13" t="s">
        <v>13</v>
      </c>
      <c r="E125" s="114">
        <f t="shared" ref="E125:I125" si="61">E126+E130+E132</f>
        <v>1296289</v>
      </c>
      <c r="F125" s="114">
        <f t="shared" si="61"/>
        <v>1477092</v>
      </c>
      <c r="G125" s="114">
        <f t="shared" si="61"/>
        <v>1738000</v>
      </c>
      <c r="H125" s="114">
        <f t="shared" si="61"/>
        <v>222000</v>
      </c>
      <c r="I125" s="114">
        <f t="shared" si="61"/>
        <v>1960000</v>
      </c>
    </row>
    <row r="126" spans="1:9" ht="20.100000000000001" hidden="1" customHeight="1" x14ac:dyDescent="0.25">
      <c r="A126" s="13"/>
      <c r="B126" s="13">
        <v>311</v>
      </c>
      <c r="C126" s="13"/>
      <c r="D126" s="102" t="s">
        <v>114</v>
      </c>
      <c r="E126" s="114">
        <f t="shared" ref="E126:I126" si="62">SUM(E127:E129)</f>
        <v>1078859</v>
      </c>
      <c r="F126" s="114">
        <f t="shared" si="62"/>
        <v>1216092</v>
      </c>
      <c r="G126" s="114">
        <f t="shared" si="62"/>
        <v>1436000</v>
      </c>
      <c r="H126" s="114">
        <f t="shared" si="62"/>
        <v>189000</v>
      </c>
      <c r="I126" s="114">
        <f t="shared" si="62"/>
        <v>1625000</v>
      </c>
    </row>
    <row r="127" spans="1:9" ht="20.100000000000001" hidden="1" customHeight="1" x14ac:dyDescent="0.25">
      <c r="A127" s="14"/>
      <c r="B127" s="14">
        <v>3111</v>
      </c>
      <c r="C127" s="15"/>
      <c r="D127" s="15" t="s">
        <v>75</v>
      </c>
      <c r="E127" s="49">
        <v>1043364</v>
      </c>
      <c r="F127" s="49">
        <v>1185000</v>
      </c>
      <c r="G127" s="49">
        <v>1400000</v>
      </c>
      <c r="H127" s="87">
        <f t="shared" ref="H127:H129" si="63">(I127-G127)</f>
        <v>180000</v>
      </c>
      <c r="I127" s="49">
        <v>1580000</v>
      </c>
    </row>
    <row r="128" spans="1:9" ht="20.100000000000001" hidden="1" customHeight="1" x14ac:dyDescent="0.25">
      <c r="A128" s="14"/>
      <c r="B128" s="14">
        <v>3113</v>
      </c>
      <c r="C128" s="15"/>
      <c r="D128" s="15" t="s">
        <v>76</v>
      </c>
      <c r="E128" s="49">
        <v>26815</v>
      </c>
      <c r="F128" s="49">
        <v>22000</v>
      </c>
      <c r="G128" s="49">
        <v>25000</v>
      </c>
      <c r="H128" s="87">
        <f t="shared" si="63"/>
        <v>7000</v>
      </c>
      <c r="I128" s="49">
        <v>32000</v>
      </c>
    </row>
    <row r="129" spans="1:9" ht="20.100000000000001" hidden="1" customHeight="1" x14ac:dyDescent="0.25">
      <c r="A129" s="14"/>
      <c r="B129" s="14">
        <v>3114</v>
      </c>
      <c r="C129" s="15"/>
      <c r="D129" s="15" t="s">
        <v>77</v>
      </c>
      <c r="E129" s="49">
        <v>8680</v>
      </c>
      <c r="F129" s="49">
        <v>9092</v>
      </c>
      <c r="G129" s="49">
        <v>11000</v>
      </c>
      <c r="H129" s="87">
        <f t="shared" si="63"/>
        <v>2000</v>
      </c>
      <c r="I129" s="49">
        <v>13000</v>
      </c>
    </row>
    <row r="130" spans="1:9" ht="20.100000000000001" hidden="1" customHeight="1" x14ac:dyDescent="0.25">
      <c r="A130" s="14"/>
      <c r="B130" s="25">
        <v>312</v>
      </c>
      <c r="C130" s="44"/>
      <c r="D130" s="44" t="s">
        <v>78</v>
      </c>
      <c r="E130" s="114">
        <f t="shared" ref="E130:I130" si="64">E131</f>
        <v>45858</v>
      </c>
      <c r="F130" s="114">
        <f t="shared" si="64"/>
        <v>61000</v>
      </c>
      <c r="G130" s="114">
        <f t="shared" si="64"/>
        <v>67000</v>
      </c>
      <c r="H130" s="114">
        <f t="shared" si="64"/>
        <v>0</v>
      </c>
      <c r="I130" s="114">
        <f t="shared" si="64"/>
        <v>67000</v>
      </c>
    </row>
    <row r="131" spans="1:9" ht="20.100000000000001" hidden="1" customHeight="1" x14ac:dyDescent="0.25">
      <c r="A131" s="14"/>
      <c r="B131" s="14">
        <v>3121</v>
      </c>
      <c r="C131" s="15"/>
      <c r="D131" s="15" t="s">
        <v>78</v>
      </c>
      <c r="E131" s="49">
        <v>45858</v>
      </c>
      <c r="F131" s="49">
        <v>61000</v>
      </c>
      <c r="G131" s="49">
        <v>67000</v>
      </c>
      <c r="H131" s="87">
        <f>(I131-G131)</f>
        <v>0</v>
      </c>
      <c r="I131" s="49">
        <v>67000</v>
      </c>
    </row>
    <row r="132" spans="1:9" ht="20.100000000000001" hidden="1" customHeight="1" x14ac:dyDescent="0.25">
      <c r="A132" s="14"/>
      <c r="B132" s="25">
        <v>313</v>
      </c>
      <c r="C132" s="44"/>
      <c r="D132" s="44" t="s">
        <v>79</v>
      </c>
      <c r="E132" s="114">
        <f>E133+E134</f>
        <v>171572</v>
      </c>
      <c r="F132" s="114">
        <f t="shared" ref="F132:I132" si="65">F133+F134</f>
        <v>200000</v>
      </c>
      <c r="G132" s="114">
        <f t="shared" si="65"/>
        <v>235000</v>
      </c>
      <c r="H132" s="114">
        <f t="shared" si="65"/>
        <v>33000</v>
      </c>
      <c r="I132" s="114">
        <f t="shared" si="65"/>
        <v>268000</v>
      </c>
    </row>
    <row r="133" spans="1:9" ht="25.5" hidden="1" customHeight="1" x14ac:dyDescent="0.25">
      <c r="A133" s="14"/>
      <c r="B133" s="14">
        <v>3132</v>
      </c>
      <c r="C133" s="15"/>
      <c r="D133" s="18" t="s">
        <v>80</v>
      </c>
      <c r="E133" s="49">
        <v>171523</v>
      </c>
      <c r="F133" s="49">
        <v>200000</v>
      </c>
      <c r="G133" s="49">
        <v>235000</v>
      </c>
      <c r="H133" s="87">
        <f t="shared" ref="H133:H134" si="66">(I133-G133)</f>
        <v>33000</v>
      </c>
      <c r="I133" s="49">
        <v>268000</v>
      </c>
    </row>
    <row r="134" spans="1:9" ht="25.5" hidden="1" customHeight="1" x14ac:dyDescent="0.25">
      <c r="A134" s="14"/>
      <c r="B134" s="14">
        <v>3133</v>
      </c>
      <c r="C134" s="15"/>
      <c r="D134" s="18" t="s">
        <v>193</v>
      </c>
      <c r="E134" s="49">
        <v>49</v>
      </c>
      <c r="F134" s="49">
        <v>0</v>
      </c>
      <c r="G134" s="49">
        <v>0</v>
      </c>
      <c r="H134" s="87">
        <f t="shared" si="66"/>
        <v>0</v>
      </c>
      <c r="I134" s="49">
        <v>0</v>
      </c>
    </row>
    <row r="135" spans="1:9" ht="20.100000000000001" customHeight="1" x14ac:dyDescent="0.25">
      <c r="A135" s="14"/>
      <c r="B135" s="25">
        <v>32</v>
      </c>
      <c r="C135" s="44"/>
      <c r="D135" s="25" t="s">
        <v>24</v>
      </c>
      <c r="E135" s="114">
        <f t="shared" ref="E135:I135" si="67">E136+E139+E143+E147</f>
        <v>48061</v>
      </c>
      <c r="F135" s="114">
        <f t="shared" si="67"/>
        <v>145711</v>
      </c>
      <c r="G135" s="114">
        <f t="shared" si="67"/>
        <v>174586</v>
      </c>
      <c r="H135" s="114">
        <f>H136+H139+H143+H147</f>
        <v>300</v>
      </c>
      <c r="I135" s="114">
        <f t="shared" si="67"/>
        <v>174886</v>
      </c>
    </row>
    <row r="136" spans="1:9" ht="20.100000000000001" hidden="1" customHeight="1" x14ac:dyDescent="0.25">
      <c r="A136" s="14"/>
      <c r="B136" s="25">
        <v>321</v>
      </c>
      <c r="C136" s="25"/>
      <c r="D136" s="111" t="s">
        <v>81</v>
      </c>
      <c r="E136" s="114">
        <f t="shared" ref="E136:I136" si="68">E137+E138</f>
        <v>35052</v>
      </c>
      <c r="F136" s="114">
        <f t="shared" si="68"/>
        <v>36635</v>
      </c>
      <c r="G136" s="114">
        <f t="shared" si="68"/>
        <v>45100</v>
      </c>
      <c r="H136" s="114">
        <f t="shared" si="68"/>
        <v>0</v>
      </c>
      <c r="I136" s="114">
        <f t="shared" si="68"/>
        <v>45100</v>
      </c>
    </row>
    <row r="137" spans="1:9" ht="20.100000000000001" hidden="1" customHeight="1" x14ac:dyDescent="0.25">
      <c r="A137" s="14"/>
      <c r="B137" s="14">
        <v>3211</v>
      </c>
      <c r="C137" s="14"/>
      <c r="D137" s="18" t="s">
        <v>82</v>
      </c>
      <c r="E137" s="50">
        <v>104</v>
      </c>
      <c r="F137" s="49">
        <v>135</v>
      </c>
      <c r="G137" s="49">
        <v>100</v>
      </c>
      <c r="H137" s="87">
        <f t="shared" ref="H137:H138" si="69">(I137-G137)</f>
        <v>0</v>
      </c>
      <c r="I137" s="49">
        <v>100</v>
      </c>
    </row>
    <row r="138" spans="1:9" ht="25.5" hidden="1" customHeight="1" x14ac:dyDescent="0.25">
      <c r="A138" s="14"/>
      <c r="B138" s="14">
        <v>3212</v>
      </c>
      <c r="C138" s="14"/>
      <c r="D138" s="18" t="s">
        <v>133</v>
      </c>
      <c r="E138" s="10">
        <v>34948</v>
      </c>
      <c r="F138" s="11">
        <v>36500</v>
      </c>
      <c r="G138" s="11">
        <v>45000</v>
      </c>
      <c r="H138" s="87">
        <f t="shared" si="69"/>
        <v>0</v>
      </c>
      <c r="I138" s="49">
        <v>45000</v>
      </c>
    </row>
    <row r="139" spans="1:9" ht="20.100000000000001" hidden="1" customHeight="1" x14ac:dyDescent="0.25">
      <c r="A139" s="14"/>
      <c r="B139" s="25">
        <v>322</v>
      </c>
      <c r="C139" s="25"/>
      <c r="D139" s="111" t="s">
        <v>84</v>
      </c>
      <c r="E139" s="139">
        <f t="shared" ref="E139:I139" si="70">E140+E141+E142</f>
        <v>7408</v>
      </c>
      <c r="F139" s="139">
        <f t="shared" si="70"/>
        <v>105089</v>
      </c>
      <c r="G139" s="139">
        <f t="shared" si="70"/>
        <v>125100</v>
      </c>
      <c r="H139" s="139">
        <f t="shared" si="70"/>
        <v>0</v>
      </c>
      <c r="I139" s="139">
        <f t="shared" si="70"/>
        <v>125100</v>
      </c>
    </row>
    <row r="140" spans="1:9" ht="20.100000000000001" hidden="1" customHeight="1" x14ac:dyDescent="0.25">
      <c r="A140" s="14"/>
      <c r="B140" s="14">
        <v>3221</v>
      </c>
      <c r="C140" s="14"/>
      <c r="D140" s="18" t="s">
        <v>118</v>
      </c>
      <c r="E140" s="10">
        <v>60</v>
      </c>
      <c r="F140" s="11">
        <v>89</v>
      </c>
      <c r="G140" s="11">
        <v>100</v>
      </c>
      <c r="H140" s="87">
        <f t="shared" ref="H140:H142" si="71">(I140-G140)</f>
        <v>0</v>
      </c>
      <c r="I140" s="49">
        <v>100</v>
      </c>
    </row>
    <row r="141" spans="1:9" ht="20.100000000000001" hidden="1" customHeight="1" x14ac:dyDescent="0.25">
      <c r="A141" s="14"/>
      <c r="B141" s="14">
        <v>3222</v>
      </c>
      <c r="C141" s="14"/>
      <c r="D141" s="18" t="s">
        <v>85</v>
      </c>
      <c r="E141" s="49">
        <v>7348</v>
      </c>
      <c r="F141" s="49">
        <v>105000</v>
      </c>
      <c r="G141" s="49">
        <v>125000</v>
      </c>
      <c r="H141" s="87">
        <f t="shared" si="71"/>
        <v>0</v>
      </c>
      <c r="I141" s="49">
        <v>125000</v>
      </c>
    </row>
    <row r="142" spans="1:9" ht="20.100000000000001" hidden="1" customHeight="1" x14ac:dyDescent="0.25">
      <c r="A142" s="14"/>
      <c r="B142" s="14">
        <v>3225</v>
      </c>
      <c r="C142" s="14"/>
      <c r="D142" s="18" t="s">
        <v>87</v>
      </c>
      <c r="E142" s="49">
        <v>0</v>
      </c>
      <c r="F142" s="49">
        <v>0</v>
      </c>
      <c r="G142" s="49">
        <v>0</v>
      </c>
      <c r="H142" s="87">
        <f t="shared" si="71"/>
        <v>0</v>
      </c>
      <c r="I142" s="49">
        <v>0</v>
      </c>
    </row>
    <row r="143" spans="1:9" ht="20.100000000000001" hidden="1" customHeight="1" x14ac:dyDescent="0.25">
      <c r="A143" s="14"/>
      <c r="B143" s="25">
        <v>323</v>
      </c>
      <c r="C143" s="25"/>
      <c r="D143" s="111" t="s">
        <v>89</v>
      </c>
      <c r="E143" s="114">
        <f>E144+E145+E146</f>
        <v>1228</v>
      </c>
      <c r="F143" s="114">
        <f t="shared" ref="F143:I143" si="72">F144+F145+F146</f>
        <v>658</v>
      </c>
      <c r="G143" s="114">
        <f t="shared" si="72"/>
        <v>260</v>
      </c>
      <c r="H143" s="114">
        <f t="shared" si="72"/>
        <v>0</v>
      </c>
      <c r="I143" s="114">
        <f t="shared" si="72"/>
        <v>260</v>
      </c>
    </row>
    <row r="144" spans="1:9" ht="20.100000000000001" hidden="1" customHeight="1" x14ac:dyDescent="0.25">
      <c r="A144" s="14"/>
      <c r="B144" s="14">
        <v>3231</v>
      </c>
      <c r="C144" s="14"/>
      <c r="D144" s="18" t="s">
        <v>90</v>
      </c>
      <c r="E144" s="49">
        <v>106</v>
      </c>
      <c r="F144" s="49">
        <v>398</v>
      </c>
      <c r="G144" s="49">
        <v>0</v>
      </c>
      <c r="H144" s="87">
        <f t="shared" ref="H144:H146" si="73">(I144-G144)</f>
        <v>0</v>
      </c>
      <c r="I144" s="49">
        <v>0</v>
      </c>
    </row>
    <row r="145" spans="1:9" ht="20.100000000000001" hidden="1" customHeight="1" x14ac:dyDescent="0.25">
      <c r="A145" s="14"/>
      <c r="B145" s="14">
        <v>3236</v>
      </c>
      <c r="C145" s="14"/>
      <c r="D145" s="18" t="s">
        <v>95</v>
      </c>
      <c r="E145" s="49">
        <v>1009</v>
      </c>
      <c r="F145" s="49">
        <v>0</v>
      </c>
      <c r="G145" s="49">
        <v>0</v>
      </c>
      <c r="H145" s="87">
        <f t="shared" si="73"/>
        <v>0</v>
      </c>
      <c r="I145" s="49">
        <v>0</v>
      </c>
    </row>
    <row r="146" spans="1:9" ht="20.100000000000001" hidden="1" customHeight="1" x14ac:dyDescent="0.25">
      <c r="A146" s="14"/>
      <c r="B146" s="14">
        <v>3237</v>
      </c>
      <c r="C146" s="14"/>
      <c r="D146" s="18" t="s">
        <v>96</v>
      </c>
      <c r="E146" s="49">
        <v>113</v>
      </c>
      <c r="F146" s="49">
        <v>260</v>
      </c>
      <c r="G146" s="49">
        <v>260</v>
      </c>
      <c r="H146" s="87">
        <f t="shared" si="73"/>
        <v>0</v>
      </c>
      <c r="I146" s="49">
        <v>260</v>
      </c>
    </row>
    <row r="147" spans="1:9" ht="20.100000000000001" hidden="1" customHeight="1" x14ac:dyDescent="0.25">
      <c r="A147" s="14"/>
      <c r="B147" s="25">
        <v>329</v>
      </c>
      <c r="C147" s="25"/>
      <c r="D147" s="111" t="s">
        <v>99</v>
      </c>
      <c r="E147" s="114">
        <f>SUM(E148:E151)</f>
        <v>4373</v>
      </c>
      <c r="F147" s="114">
        <f t="shared" ref="F147:I147" si="74">SUM(F148:F151)</f>
        <v>3329</v>
      </c>
      <c r="G147" s="114">
        <f t="shared" si="74"/>
        <v>4126</v>
      </c>
      <c r="H147" s="114">
        <f t="shared" si="74"/>
        <v>300</v>
      </c>
      <c r="I147" s="114">
        <f t="shared" si="74"/>
        <v>4426</v>
      </c>
    </row>
    <row r="148" spans="1:9" ht="20.100000000000001" hidden="1" customHeight="1" x14ac:dyDescent="0.25">
      <c r="A148" s="14"/>
      <c r="B148" s="14">
        <v>3293</v>
      </c>
      <c r="C148" s="14"/>
      <c r="D148" s="18" t="s">
        <v>101</v>
      </c>
      <c r="E148" s="87">
        <v>58</v>
      </c>
      <c r="F148" s="87">
        <v>0</v>
      </c>
      <c r="G148" s="87">
        <v>150</v>
      </c>
      <c r="H148" s="87">
        <f t="shared" ref="H148:H151" si="75">(I148-G148)</f>
        <v>300</v>
      </c>
      <c r="I148" s="49">
        <v>450</v>
      </c>
    </row>
    <row r="149" spans="1:9" ht="20.100000000000001" hidden="1" customHeight="1" x14ac:dyDescent="0.25">
      <c r="A149" s="14"/>
      <c r="B149" s="14">
        <v>3295</v>
      </c>
      <c r="C149" s="14"/>
      <c r="D149" s="18" t="s">
        <v>102</v>
      </c>
      <c r="E149" s="49">
        <v>2963</v>
      </c>
      <c r="F149" s="49">
        <v>3329</v>
      </c>
      <c r="G149" s="49">
        <v>3976</v>
      </c>
      <c r="H149" s="87">
        <f t="shared" si="75"/>
        <v>0</v>
      </c>
      <c r="I149" s="49">
        <v>3976</v>
      </c>
    </row>
    <row r="150" spans="1:9" ht="20.100000000000001" hidden="1" customHeight="1" x14ac:dyDescent="0.25">
      <c r="A150" s="14"/>
      <c r="B150" s="14">
        <v>3296</v>
      </c>
      <c r="C150" s="14"/>
      <c r="D150" s="18" t="s">
        <v>121</v>
      </c>
      <c r="E150" s="49">
        <v>1286</v>
      </c>
      <c r="F150" s="49">
        <v>0</v>
      </c>
      <c r="G150" s="49">
        <v>0</v>
      </c>
      <c r="H150" s="87">
        <f t="shared" si="75"/>
        <v>0</v>
      </c>
      <c r="I150" s="49">
        <v>0</v>
      </c>
    </row>
    <row r="151" spans="1:9" ht="20.100000000000001" hidden="1" customHeight="1" x14ac:dyDescent="0.25">
      <c r="A151" s="14"/>
      <c r="B151" s="14">
        <v>3299</v>
      </c>
      <c r="C151" s="14"/>
      <c r="D151" s="18" t="s">
        <v>99</v>
      </c>
      <c r="E151" s="49">
        <v>66</v>
      </c>
      <c r="F151" s="49">
        <v>0</v>
      </c>
      <c r="G151" s="49">
        <v>0</v>
      </c>
      <c r="H151" s="87">
        <f t="shared" si="75"/>
        <v>0</v>
      </c>
      <c r="I151" s="49">
        <v>0</v>
      </c>
    </row>
    <row r="152" spans="1:9" ht="20.100000000000001" customHeight="1" x14ac:dyDescent="0.25">
      <c r="A152" s="14"/>
      <c r="B152" s="25">
        <v>34</v>
      </c>
      <c r="C152" s="25"/>
      <c r="D152" s="25" t="s">
        <v>55</v>
      </c>
      <c r="E152" s="42">
        <f t="shared" ref="E152:I153" si="76">E153</f>
        <v>1092</v>
      </c>
      <c r="F152" s="42">
        <f t="shared" si="76"/>
        <v>0</v>
      </c>
      <c r="G152" s="42">
        <f t="shared" si="76"/>
        <v>0</v>
      </c>
      <c r="H152" s="42">
        <f t="shared" si="76"/>
        <v>0</v>
      </c>
      <c r="I152" s="42">
        <f t="shared" si="76"/>
        <v>0</v>
      </c>
    </row>
    <row r="153" spans="1:9" ht="20.100000000000001" hidden="1" customHeight="1" x14ac:dyDescent="0.25">
      <c r="A153" s="14"/>
      <c r="B153" s="25">
        <v>343</v>
      </c>
      <c r="C153" s="25"/>
      <c r="D153" s="44" t="s">
        <v>103</v>
      </c>
      <c r="E153" s="42">
        <f t="shared" si="76"/>
        <v>1092</v>
      </c>
      <c r="F153" s="42">
        <f t="shared" si="76"/>
        <v>0</v>
      </c>
      <c r="G153" s="42">
        <f t="shared" si="76"/>
        <v>0</v>
      </c>
      <c r="H153" s="42">
        <f t="shared" si="76"/>
        <v>0</v>
      </c>
      <c r="I153" s="42">
        <f t="shared" si="76"/>
        <v>0</v>
      </c>
    </row>
    <row r="154" spans="1:9" ht="20.100000000000001" hidden="1" customHeight="1" x14ac:dyDescent="0.25">
      <c r="A154" s="14"/>
      <c r="B154" s="14">
        <v>3433</v>
      </c>
      <c r="C154" s="14"/>
      <c r="D154" s="18" t="s">
        <v>105</v>
      </c>
      <c r="E154" s="10">
        <v>1092</v>
      </c>
      <c r="F154" s="11">
        <v>0</v>
      </c>
      <c r="G154" s="11">
        <v>0</v>
      </c>
      <c r="H154" s="87">
        <f>(I154-G154)</f>
        <v>0</v>
      </c>
      <c r="I154" s="79">
        <v>0</v>
      </c>
    </row>
    <row r="155" spans="1:9" ht="25.5" customHeight="1" x14ac:dyDescent="0.25">
      <c r="A155" s="14"/>
      <c r="B155" s="25">
        <v>37</v>
      </c>
      <c r="C155" s="25"/>
      <c r="D155" s="54" t="s">
        <v>56</v>
      </c>
      <c r="E155" s="114">
        <f t="shared" ref="E155:I155" si="77">E156</f>
        <v>39063</v>
      </c>
      <c r="F155" s="114">
        <f t="shared" si="77"/>
        <v>41000</v>
      </c>
      <c r="G155" s="114">
        <f t="shared" si="77"/>
        <v>44069</v>
      </c>
      <c r="H155" s="114">
        <f t="shared" si="77"/>
        <v>1000</v>
      </c>
      <c r="I155" s="114">
        <f t="shared" si="77"/>
        <v>45069</v>
      </c>
    </row>
    <row r="156" spans="1:9" ht="20.100000000000001" hidden="1" customHeight="1" x14ac:dyDescent="0.25">
      <c r="A156" s="14"/>
      <c r="B156" s="25">
        <v>372</v>
      </c>
      <c r="C156" s="25"/>
      <c r="D156" s="111" t="s">
        <v>106</v>
      </c>
      <c r="E156" s="140">
        <f t="shared" ref="E156:I156" si="78">E157</f>
        <v>39063</v>
      </c>
      <c r="F156" s="140">
        <f t="shared" si="78"/>
        <v>41000</v>
      </c>
      <c r="G156" s="140">
        <f t="shared" si="78"/>
        <v>44069</v>
      </c>
      <c r="H156" s="140">
        <f t="shared" si="78"/>
        <v>1000</v>
      </c>
      <c r="I156" s="140">
        <f t="shared" si="78"/>
        <v>45069</v>
      </c>
    </row>
    <row r="157" spans="1:9" ht="20.100000000000001" hidden="1" customHeight="1" x14ac:dyDescent="0.25">
      <c r="A157" s="14"/>
      <c r="B157" s="14">
        <v>3722</v>
      </c>
      <c r="C157" s="14"/>
      <c r="D157" s="18" t="s">
        <v>107</v>
      </c>
      <c r="E157" s="122">
        <v>39063</v>
      </c>
      <c r="F157" s="122">
        <v>41000</v>
      </c>
      <c r="G157" s="122">
        <v>44069</v>
      </c>
      <c r="H157" s="87">
        <f>(I157-G157)</f>
        <v>1000</v>
      </c>
      <c r="I157" s="131">
        <v>45069</v>
      </c>
    </row>
    <row r="158" spans="1:9" ht="20.100000000000001" customHeight="1" x14ac:dyDescent="0.25">
      <c r="A158" s="14"/>
      <c r="B158" s="25">
        <v>38</v>
      </c>
      <c r="C158" s="25"/>
      <c r="D158" s="64" t="s">
        <v>179</v>
      </c>
      <c r="E158" s="114">
        <f t="shared" ref="E158:I158" si="79">E159</f>
        <v>0</v>
      </c>
      <c r="F158" s="114">
        <f t="shared" si="79"/>
        <v>1174</v>
      </c>
      <c r="G158" s="114">
        <f t="shared" si="79"/>
        <v>1250</v>
      </c>
      <c r="H158" s="114">
        <f t="shared" si="79"/>
        <v>0</v>
      </c>
      <c r="I158" s="114">
        <f t="shared" si="79"/>
        <v>1250</v>
      </c>
    </row>
    <row r="159" spans="1:9" ht="20.100000000000001" hidden="1" customHeight="1" x14ac:dyDescent="0.25">
      <c r="A159" s="14"/>
      <c r="B159" s="25">
        <v>381</v>
      </c>
      <c r="C159" s="25"/>
      <c r="D159" s="111" t="s">
        <v>66</v>
      </c>
      <c r="E159" s="114">
        <f t="shared" ref="E159:I159" si="80">E160</f>
        <v>0</v>
      </c>
      <c r="F159" s="114">
        <f t="shared" si="80"/>
        <v>1174</v>
      </c>
      <c r="G159" s="114">
        <f t="shared" si="80"/>
        <v>1250</v>
      </c>
      <c r="H159" s="114">
        <f t="shared" si="80"/>
        <v>0</v>
      </c>
      <c r="I159" s="114">
        <f t="shared" si="80"/>
        <v>1250</v>
      </c>
    </row>
    <row r="160" spans="1:9" ht="20.100000000000001" hidden="1" customHeight="1" x14ac:dyDescent="0.25">
      <c r="A160" s="14"/>
      <c r="B160" s="14">
        <v>3812</v>
      </c>
      <c r="C160" s="14"/>
      <c r="D160" s="18" t="s">
        <v>180</v>
      </c>
      <c r="E160" s="49"/>
      <c r="F160" s="49">
        <v>1174</v>
      </c>
      <c r="G160" s="49">
        <v>1250</v>
      </c>
      <c r="H160" s="87">
        <f>(I160-G160)</f>
        <v>0</v>
      </c>
      <c r="I160" s="49">
        <v>1250</v>
      </c>
    </row>
    <row r="161" spans="1:9" ht="20.100000000000001" customHeight="1" x14ac:dyDescent="0.25">
      <c r="A161" s="88" t="s">
        <v>186</v>
      </c>
      <c r="B161" s="89"/>
      <c r="C161" s="90"/>
      <c r="D161" s="91" t="s">
        <v>53</v>
      </c>
      <c r="E161" s="92" t="e">
        <f t="shared" ref="E161:H164" si="81">E162</f>
        <v>#REF!</v>
      </c>
      <c r="F161" s="92" t="e">
        <f t="shared" si="81"/>
        <v>#REF!</v>
      </c>
      <c r="G161" s="92">
        <f t="shared" si="81"/>
        <v>1930</v>
      </c>
      <c r="H161" s="92">
        <f t="shared" si="81"/>
        <v>0</v>
      </c>
      <c r="I161" s="92">
        <f>I162</f>
        <v>1930</v>
      </c>
    </row>
    <row r="162" spans="1:9" ht="20.100000000000001" customHeight="1" x14ac:dyDescent="0.25">
      <c r="A162" s="84"/>
      <c r="B162" s="78">
        <v>3</v>
      </c>
      <c r="C162" s="85"/>
      <c r="D162" s="63" t="s">
        <v>12</v>
      </c>
      <c r="E162" s="87" t="e">
        <f t="shared" ref="E162:F162" si="82">E163</f>
        <v>#REF!</v>
      </c>
      <c r="F162" s="87" t="e">
        <f t="shared" si="82"/>
        <v>#REF!</v>
      </c>
      <c r="G162" s="49">
        <f t="shared" si="81"/>
        <v>1930</v>
      </c>
      <c r="H162" s="49">
        <f t="shared" si="81"/>
        <v>0</v>
      </c>
      <c r="I162" s="49">
        <f>I163</f>
        <v>1930</v>
      </c>
    </row>
    <row r="163" spans="1:9" ht="20.100000000000001" customHeight="1" x14ac:dyDescent="0.25">
      <c r="A163" s="14"/>
      <c r="B163" s="25">
        <v>32</v>
      </c>
      <c r="C163" s="44"/>
      <c r="D163" s="25" t="s">
        <v>24</v>
      </c>
      <c r="E163" s="87" t="e">
        <f>#REF!+E164</f>
        <v>#REF!</v>
      </c>
      <c r="F163" s="87" t="e">
        <f>#REF!+F164</f>
        <v>#REF!</v>
      </c>
      <c r="G163" s="49">
        <f t="shared" ref="G163:H163" si="83">SUM(G164+G166)</f>
        <v>1930</v>
      </c>
      <c r="H163" s="49">
        <f t="shared" si="83"/>
        <v>0</v>
      </c>
      <c r="I163" s="49">
        <f>SUM(I164+I166)</f>
        <v>1930</v>
      </c>
    </row>
    <row r="164" spans="1:9" ht="20.100000000000001" hidden="1" customHeight="1" x14ac:dyDescent="0.25">
      <c r="A164" s="14"/>
      <c r="B164" s="25">
        <v>322</v>
      </c>
      <c r="C164" s="25"/>
      <c r="D164" s="111" t="s">
        <v>84</v>
      </c>
      <c r="E164" s="114">
        <f t="shared" si="81"/>
        <v>0</v>
      </c>
      <c r="F164" s="114">
        <f t="shared" si="81"/>
        <v>819</v>
      </c>
      <c r="G164" s="114">
        <f t="shared" si="81"/>
        <v>685</v>
      </c>
      <c r="H164" s="114">
        <f t="shared" si="81"/>
        <v>0</v>
      </c>
      <c r="I164" s="138">
        <f>I165</f>
        <v>685</v>
      </c>
    </row>
    <row r="165" spans="1:9" ht="20.100000000000001" hidden="1" customHeight="1" x14ac:dyDescent="0.25">
      <c r="A165" s="14"/>
      <c r="B165" s="14">
        <v>3221</v>
      </c>
      <c r="C165" s="14"/>
      <c r="D165" s="18" t="s">
        <v>118</v>
      </c>
      <c r="E165" s="49"/>
      <c r="F165" s="49">
        <v>819</v>
      </c>
      <c r="G165" s="87">
        <v>685</v>
      </c>
      <c r="H165" s="87">
        <f>(I165-G165)</f>
        <v>0</v>
      </c>
      <c r="I165" s="49">
        <v>685</v>
      </c>
    </row>
    <row r="166" spans="1:9" ht="20.100000000000001" hidden="1" customHeight="1" x14ac:dyDescent="0.25">
      <c r="A166" s="14"/>
      <c r="B166" s="25">
        <v>323</v>
      </c>
      <c r="C166" s="25"/>
      <c r="D166" s="111" t="s">
        <v>89</v>
      </c>
      <c r="E166" s="138"/>
      <c r="F166" s="138"/>
      <c r="G166" s="138">
        <f>(G167+G168)</f>
        <v>1245</v>
      </c>
      <c r="H166" s="138">
        <f>(H167+H168)</f>
        <v>0</v>
      </c>
      <c r="I166" s="138">
        <f>(I167+I168)</f>
        <v>1245</v>
      </c>
    </row>
    <row r="167" spans="1:9" ht="20.100000000000001" hidden="1" customHeight="1" x14ac:dyDescent="0.25">
      <c r="A167" s="14"/>
      <c r="B167" s="14">
        <v>3232</v>
      </c>
      <c r="C167" s="14"/>
      <c r="D167" s="18" t="s">
        <v>91</v>
      </c>
      <c r="E167" s="49"/>
      <c r="F167" s="49"/>
      <c r="G167" s="87">
        <v>1160</v>
      </c>
      <c r="H167" s="87">
        <f t="shared" ref="H167:H168" si="84">(I167-G167)</f>
        <v>0</v>
      </c>
      <c r="I167" s="49">
        <v>1160</v>
      </c>
    </row>
    <row r="168" spans="1:9" ht="20.100000000000001" hidden="1" customHeight="1" x14ac:dyDescent="0.25">
      <c r="A168" s="14"/>
      <c r="B168" s="14">
        <v>3237</v>
      </c>
      <c r="C168" s="14"/>
      <c r="D168" s="18" t="s">
        <v>96</v>
      </c>
      <c r="E168" s="49"/>
      <c r="F168" s="49"/>
      <c r="G168" s="87">
        <v>85</v>
      </c>
      <c r="H168" s="87">
        <f t="shared" si="84"/>
        <v>0</v>
      </c>
      <c r="I168" s="49">
        <v>85</v>
      </c>
    </row>
    <row r="169" spans="1:9" ht="20.100000000000001" customHeight="1" x14ac:dyDescent="0.25">
      <c r="A169" s="81" t="s">
        <v>130</v>
      </c>
      <c r="B169" s="82"/>
      <c r="C169" s="76">
        <v>52</v>
      </c>
      <c r="D169" s="83" t="s">
        <v>52</v>
      </c>
      <c r="E169" s="53">
        <f t="shared" ref="E169:I169" si="85">E170</f>
        <v>433</v>
      </c>
      <c r="F169" s="53">
        <f t="shared" si="85"/>
        <v>4102</v>
      </c>
      <c r="G169" s="53">
        <f t="shared" si="85"/>
        <v>1400</v>
      </c>
      <c r="H169" s="53">
        <f t="shared" si="85"/>
        <v>0</v>
      </c>
      <c r="I169" s="53">
        <f t="shared" si="85"/>
        <v>1400</v>
      </c>
    </row>
    <row r="170" spans="1:9" ht="20.100000000000001" customHeight="1" x14ac:dyDescent="0.25">
      <c r="A170" s="77"/>
      <c r="B170" s="78">
        <v>3</v>
      </c>
      <c r="C170" s="63"/>
      <c r="D170" s="63" t="s">
        <v>12</v>
      </c>
      <c r="E170" s="114">
        <f t="shared" ref="E170:I170" si="86">E171</f>
        <v>433</v>
      </c>
      <c r="F170" s="114">
        <f t="shared" si="86"/>
        <v>4102</v>
      </c>
      <c r="G170" s="114">
        <f t="shared" si="86"/>
        <v>1400</v>
      </c>
      <c r="H170" s="114">
        <f t="shared" si="86"/>
        <v>0</v>
      </c>
      <c r="I170" s="114">
        <f t="shared" si="86"/>
        <v>1400</v>
      </c>
    </row>
    <row r="171" spans="1:9" ht="20.100000000000001" customHeight="1" x14ac:dyDescent="0.25">
      <c r="A171" s="25"/>
      <c r="B171" s="25">
        <v>32</v>
      </c>
      <c r="C171" s="44"/>
      <c r="D171" s="25" t="s">
        <v>24</v>
      </c>
      <c r="E171" s="114">
        <f>E172+E174+E178+E181</f>
        <v>433</v>
      </c>
      <c r="F171" s="114">
        <f t="shared" ref="F171" si="87">F172+F174+F178+F181</f>
        <v>4102</v>
      </c>
      <c r="G171" s="114">
        <f>G172+G174+G178+G181</f>
        <v>1400</v>
      </c>
      <c r="H171" s="114">
        <f t="shared" ref="H171:I171" si="88">H172+H174+H178+H181</f>
        <v>0</v>
      </c>
      <c r="I171" s="114">
        <f t="shared" si="88"/>
        <v>1400</v>
      </c>
    </row>
    <row r="172" spans="1:9" ht="20.100000000000001" hidden="1" customHeight="1" x14ac:dyDescent="0.25">
      <c r="A172" s="14"/>
      <c r="B172" s="25">
        <v>321</v>
      </c>
      <c r="C172" s="44"/>
      <c r="D172" s="44" t="s">
        <v>81</v>
      </c>
      <c r="E172" s="114">
        <f t="shared" ref="E172:I172" si="89">E173</f>
        <v>0</v>
      </c>
      <c r="F172" s="114">
        <f t="shared" si="89"/>
        <v>150</v>
      </c>
      <c r="G172" s="114">
        <f t="shared" si="89"/>
        <v>0</v>
      </c>
      <c r="H172" s="114">
        <f t="shared" si="89"/>
        <v>0</v>
      </c>
      <c r="I172" s="114">
        <f t="shared" si="89"/>
        <v>0</v>
      </c>
    </row>
    <row r="173" spans="1:9" ht="20.100000000000001" hidden="1" customHeight="1" x14ac:dyDescent="0.25">
      <c r="A173" s="14"/>
      <c r="B173" s="14">
        <v>3211</v>
      </c>
      <c r="C173" s="15"/>
      <c r="D173" s="93" t="s">
        <v>82</v>
      </c>
      <c r="E173" s="49">
        <v>0</v>
      </c>
      <c r="F173" s="49">
        <v>150</v>
      </c>
      <c r="G173" s="49">
        <v>0</v>
      </c>
      <c r="H173" s="87">
        <f t="shared" ref="H173" si="90">(I173-G173)</f>
        <v>0</v>
      </c>
      <c r="I173" s="62">
        <v>0</v>
      </c>
    </row>
    <row r="174" spans="1:9" ht="20.100000000000001" hidden="1" customHeight="1" x14ac:dyDescent="0.25">
      <c r="A174" s="14"/>
      <c r="B174" s="25">
        <v>322</v>
      </c>
      <c r="C174" s="25"/>
      <c r="D174" s="111" t="s">
        <v>84</v>
      </c>
      <c r="E174" s="114">
        <f t="shared" ref="E174:I174" si="91">E175+E177+E176</f>
        <v>265</v>
      </c>
      <c r="F174" s="114">
        <f t="shared" si="91"/>
        <v>2569</v>
      </c>
      <c r="G174" s="114">
        <f t="shared" si="91"/>
        <v>1000</v>
      </c>
      <c r="H174" s="114">
        <f t="shared" si="91"/>
        <v>0</v>
      </c>
      <c r="I174" s="114">
        <f t="shared" si="91"/>
        <v>1000</v>
      </c>
    </row>
    <row r="175" spans="1:9" ht="20.100000000000001" hidden="1" customHeight="1" x14ac:dyDescent="0.25">
      <c r="A175" s="14"/>
      <c r="B175" s="14">
        <v>3221</v>
      </c>
      <c r="C175" s="14"/>
      <c r="D175" s="18" t="s">
        <v>118</v>
      </c>
      <c r="E175" s="49">
        <v>0</v>
      </c>
      <c r="F175" s="49">
        <v>1111</v>
      </c>
      <c r="G175" s="49">
        <v>500</v>
      </c>
      <c r="H175" s="87">
        <f t="shared" ref="H175:H177" si="92">(I175-G175)</f>
        <v>0</v>
      </c>
      <c r="I175" s="49">
        <v>500</v>
      </c>
    </row>
    <row r="176" spans="1:9" ht="20.100000000000001" hidden="1" customHeight="1" x14ac:dyDescent="0.25">
      <c r="A176" s="14"/>
      <c r="B176" s="14">
        <v>3224</v>
      </c>
      <c r="C176" s="14"/>
      <c r="D176" s="18" t="s">
        <v>187</v>
      </c>
      <c r="E176" s="49">
        <v>0</v>
      </c>
      <c r="F176" s="49">
        <v>663</v>
      </c>
      <c r="G176" s="49">
        <v>0</v>
      </c>
      <c r="H176" s="87">
        <f t="shared" si="92"/>
        <v>0</v>
      </c>
      <c r="I176" s="49">
        <v>0</v>
      </c>
    </row>
    <row r="177" spans="1:9" ht="20.100000000000001" hidden="1" customHeight="1" x14ac:dyDescent="0.25">
      <c r="A177" s="14"/>
      <c r="B177" s="14">
        <v>3225</v>
      </c>
      <c r="C177" s="14"/>
      <c r="D177" s="18" t="s">
        <v>87</v>
      </c>
      <c r="E177" s="49">
        <v>265</v>
      </c>
      <c r="F177" s="49">
        <v>795</v>
      </c>
      <c r="G177" s="49">
        <v>500</v>
      </c>
      <c r="H177" s="87">
        <f t="shared" si="92"/>
        <v>0</v>
      </c>
      <c r="I177" s="49">
        <v>500</v>
      </c>
    </row>
    <row r="178" spans="1:9" ht="20.100000000000001" hidden="1" customHeight="1" x14ac:dyDescent="0.25">
      <c r="A178" s="14"/>
      <c r="B178" s="25">
        <v>323</v>
      </c>
      <c r="C178" s="25"/>
      <c r="D178" s="111" t="s">
        <v>89</v>
      </c>
      <c r="E178" s="114">
        <f t="shared" ref="E178:I178" si="93">E179+E180</f>
        <v>0</v>
      </c>
      <c r="F178" s="114">
        <f t="shared" si="93"/>
        <v>1383</v>
      </c>
      <c r="G178" s="114">
        <f t="shared" si="93"/>
        <v>400</v>
      </c>
      <c r="H178" s="114">
        <f t="shared" si="93"/>
        <v>0</v>
      </c>
      <c r="I178" s="114">
        <f t="shared" si="93"/>
        <v>400</v>
      </c>
    </row>
    <row r="179" spans="1:9" ht="20.100000000000001" hidden="1" customHeight="1" x14ac:dyDescent="0.25">
      <c r="A179" s="14"/>
      <c r="B179" s="14">
        <v>3231</v>
      </c>
      <c r="C179" s="14"/>
      <c r="D179" s="18" t="s">
        <v>90</v>
      </c>
      <c r="E179" s="49">
        <v>0</v>
      </c>
      <c r="F179" s="49">
        <v>792</v>
      </c>
      <c r="G179" s="49">
        <v>0</v>
      </c>
      <c r="H179" s="87">
        <f t="shared" ref="H179:H182" si="94">(I179-G179)</f>
        <v>0</v>
      </c>
      <c r="I179" s="49">
        <v>0</v>
      </c>
    </row>
    <row r="180" spans="1:9" ht="20.100000000000001" hidden="1" customHeight="1" x14ac:dyDescent="0.25">
      <c r="A180" s="14"/>
      <c r="B180" s="14">
        <v>3239</v>
      </c>
      <c r="C180" s="14"/>
      <c r="D180" s="18" t="s">
        <v>98</v>
      </c>
      <c r="E180" s="49">
        <v>0</v>
      </c>
      <c r="F180" s="49">
        <v>591</v>
      </c>
      <c r="G180" s="49">
        <v>400</v>
      </c>
      <c r="H180" s="87">
        <f t="shared" si="94"/>
        <v>0</v>
      </c>
      <c r="I180" s="49">
        <v>400</v>
      </c>
    </row>
    <row r="181" spans="1:9" ht="20.100000000000001" hidden="1" customHeight="1" x14ac:dyDescent="0.25">
      <c r="A181" s="14"/>
      <c r="B181" s="25">
        <v>329</v>
      </c>
      <c r="C181" s="25"/>
      <c r="D181" s="111" t="s">
        <v>99</v>
      </c>
      <c r="E181" s="114">
        <f>E182</f>
        <v>168</v>
      </c>
      <c r="F181" s="114">
        <f t="shared" ref="F181:I181" si="95">F182</f>
        <v>0</v>
      </c>
      <c r="G181" s="114">
        <f t="shared" si="95"/>
        <v>0</v>
      </c>
      <c r="H181" s="114">
        <f t="shared" si="95"/>
        <v>0</v>
      </c>
      <c r="I181" s="114">
        <f t="shared" si="95"/>
        <v>0</v>
      </c>
    </row>
    <row r="182" spans="1:9" ht="20.100000000000001" hidden="1" customHeight="1" x14ac:dyDescent="0.25">
      <c r="A182" s="14"/>
      <c r="B182" s="14">
        <v>3293</v>
      </c>
      <c r="C182" s="14"/>
      <c r="D182" s="18" t="s">
        <v>101</v>
      </c>
      <c r="E182" s="87">
        <v>168</v>
      </c>
      <c r="F182" s="87">
        <v>0</v>
      </c>
      <c r="G182" s="87">
        <v>0</v>
      </c>
      <c r="H182" s="87">
        <f t="shared" si="94"/>
        <v>0</v>
      </c>
      <c r="I182" s="49">
        <v>0</v>
      </c>
    </row>
    <row r="183" spans="1:9" ht="20.100000000000001" customHeight="1" x14ac:dyDescent="0.25">
      <c r="A183" s="88" t="s">
        <v>188</v>
      </c>
      <c r="B183" s="89"/>
      <c r="C183" s="90"/>
      <c r="D183" s="91" t="s">
        <v>52</v>
      </c>
      <c r="E183" s="92">
        <f t="shared" ref="E183:I184" si="96">E184</f>
        <v>1022</v>
      </c>
      <c r="F183" s="92">
        <f t="shared" si="96"/>
        <v>924</v>
      </c>
      <c r="G183" s="92">
        <f t="shared" si="96"/>
        <v>1521</v>
      </c>
      <c r="H183" s="92">
        <f t="shared" si="96"/>
        <v>0</v>
      </c>
      <c r="I183" s="92">
        <f t="shared" si="96"/>
        <v>1521</v>
      </c>
    </row>
    <row r="184" spans="1:9" ht="20.100000000000001" customHeight="1" x14ac:dyDescent="0.25">
      <c r="A184" s="84"/>
      <c r="B184" s="78">
        <v>3</v>
      </c>
      <c r="C184" s="85"/>
      <c r="D184" s="63" t="s">
        <v>12</v>
      </c>
      <c r="E184" s="87">
        <f t="shared" si="96"/>
        <v>1022</v>
      </c>
      <c r="F184" s="87">
        <f t="shared" si="96"/>
        <v>924</v>
      </c>
      <c r="G184" s="87">
        <f t="shared" si="96"/>
        <v>1521</v>
      </c>
      <c r="H184" s="87">
        <f t="shared" si="96"/>
        <v>0</v>
      </c>
      <c r="I184" s="87">
        <f t="shared" si="96"/>
        <v>1521</v>
      </c>
    </row>
    <row r="185" spans="1:9" ht="20.100000000000001" customHeight="1" x14ac:dyDescent="0.25">
      <c r="A185" s="14"/>
      <c r="B185" s="25">
        <v>32</v>
      </c>
      <c r="C185" s="44"/>
      <c r="D185" s="25" t="s">
        <v>24</v>
      </c>
      <c r="E185" s="87">
        <f>E190</f>
        <v>1022</v>
      </c>
      <c r="F185" s="87">
        <f>F190</f>
        <v>924</v>
      </c>
      <c r="G185" s="87">
        <f t="shared" ref="G185:H185" si="97">G186+G188+G190</f>
        <v>1521</v>
      </c>
      <c r="H185" s="87">
        <f t="shared" si="97"/>
        <v>0</v>
      </c>
      <c r="I185" s="87">
        <f>I186+I188+I190</f>
        <v>1521</v>
      </c>
    </row>
    <row r="186" spans="1:9" ht="20.100000000000001" hidden="1" customHeight="1" x14ac:dyDescent="0.25">
      <c r="A186" s="14"/>
      <c r="B186" s="25">
        <v>321</v>
      </c>
      <c r="C186" s="44"/>
      <c r="D186" s="44" t="s">
        <v>81</v>
      </c>
      <c r="E186" s="114"/>
      <c r="F186" s="114"/>
      <c r="G186" s="114">
        <f>G187</f>
        <v>450</v>
      </c>
      <c r="H186" s="114">
        <f t="shared" ref="H186:I186" si="98">H187</f>
        <v>0</v>
      </c>
      <c r="I186" s="114">
        <f t="shared" si="98"/>
        <v>450</v>
      </c>
    </row>
    <row r="187" spans="1:9" ht="20.100000000000001" hidden="1" customHeight="1" x14ac:dyDescent="0.25">
      <c r="A187" s="14"/>
      <c r="B187" s="14">
        <v>3211</v>
      </c>
      <c r="C187" s="15"/>
      <c r="D187" s="93" t="s">
        <v>82</v>
      </c>
      <c r="E187" s="87"/>
      <c r="F187" s="87"/>
      <c r="G187" s="87">
        <v>450</v>
      </c>
      <c r="H187" s="87">
        <f t="shared" ref="H187" si="99">(I187-G187)</f>
        <v>0</v>
      </c>
      <c r="I187" s="49">
        <v>450</v>
      </c>
    </row>
    <row r="188" spans="1:9" ht="20.100000000000001" hidden="1" customHeight="1" x14ac:dyDescent="0.25">
      <c r="A188" s="14"/>
      <c r="B188" s="25">
        <v>322</v>
      </c>
      <c r="C188" s="25"/>
      <c r="D188" s="111" t="s">
        <v>84</v>
      </c>
      <c r="E188" s="114"/>
      <c r="F188" s="114"/>
      <c r="G188" s="114">
        <f>G189</f>
        <v>526</v>
      </c>
      <c r="H188" s="114">
        <f t="shared" ref="H188:I188" si="100">H189</f>
        <v>0</v>
      </c>
      <c r="I188" s="114">
        <f t="shared" si="100"/>
        <v>526</v>
      </c>
    </row>
    <row r="189" spans="1:9" ht="20.100000000000001" hidden="1" customHeight="1" x14ac:dyDescent="0.25">
      <c r="A189" s="14"/>
      <c r="B189" s="14">
        <v>3225</v>
      </c>
      <c r="C189" s="14"/>
      <c r="D189" s="18" t="s">
        <v>87</v>
      </c>
      <c r="E189" s="87"/>
      <c r="F189" s="87"/>
      <c r="G189" s="87">
        <v>526</v>
      </c>
      <c r="H189" s="87">
        <f t="shared" ref="H189" si="101">(I189-G189)</f>
        <v>0</v>
      </c>
      <c r="I189" s="49">
        <v>526</v>
      </c>
    </row>
    <row r="190" spans="1:9" ht="20.100000000000001" hidden="1" customHeight="1" x14ac:dyDescent="0.25">
      <c r="A190" s="14"/>
      <c r="B190" s="25">
        <v>323</v>
      </c>
      <c r="C190" s="25"/>
      <c r="D190" s="111" t="s">
        <v>89</v>
      </c>
      <c r="E190" s="114">
        <f>E192</f>
        <v>1022</v>
      </c>
      <c r="F190" s="114">
        <f>F192</f>
        <v>924</v>
      </c>
      <c r="G190" s="114">
        <f>G191+G192</f>
        <v>545</v>
      </c>
      <c r="H190" s="114">
        <f t="shared" ref="H190:I190" si="102">H191+H192</f>
        <v>0</v>
      </c>
      <c r="I190" s="114">
        <f t="shared" si="102"/>
        <v>545</v>
      </c>
    </row>
    <row r="191" spans="1:9" ht="20.100000000000001" hidden="1" customHeight="1" x14ac:dyDescent="0.25">
      <c r="A191" s="14"/>
      <c r="B191" s="14">
        <v>3231</v>
      </c>
      <c r="C191" s="14"/>
      <c r="D191" s="18" t="s">
        <v>90</v>
      </c>
      <c r="E191" s="87"/>
      <c r="F191" s="87"/>
      <c r="G191" s="87">
        <v>545</v>
      </c>
      <c r="H191" s="87">
        <f t="shared" ref="H191:H192" si="103">(I191-G191)</f>
        <v>0</v>
      </c>
      <c r="I191" s="87">
        <v>545</v>
      </c>
    </row>
    <row r="192" spans="1:9" ht="20.100000000000001" hidden="1" customHeight="1" x14ac:dyDescent="0.25">
      <c r="A192" s="14"/>
      <c r="B192" s="14">
        <v>3239</v>
      </c>
      <c r="C192" s="14"/>
      <c r="D192" s="18" t="s">
        <v>98</v>
      </c>
      <c r="E192" s="49">
        <v>1022</v>
      </c>
      <c r="F192" s="49">
        <v>924</v>
      </c>
      <c r="G192" s="49">
        <v>0</v>
      </c>
      <c r="H192" s="87">
        <f t="shared" si="103"/>
        <v>0</v>
      </c>
      <c r="I192" s="49">
        <v>0</v>
      </c>
    </row>
    <row r="193" spans="1:9" ht="25.5" x14ac:dyDescent="0.25">
      <c r="A193" s="81" t="s">
        <v>130</v>
      </c>
      <c r="B193" s="82"/>
      <c r="C193" s="76">
        <v>62</v>
      </c>
      <c r="D193" s="52" t="s">
        <v>54</v>
      </c>
      <c r="E193" s="55">
        <f t="shared" ref="E193:I196" si="104">E194</f>
        <v>171</v>
      </c>
      <c r="F193" s="55">
        <f t="shared" si="104"/>
        <v>900</v>
      </c>
      <c r="G193" s="55">
        <f t="shared" si="104"/>
        <v>102</v>
      </c>
      <c r="H193" s="55">
        <f t="shared" si="104"/>
        <v>400</v>
      </c>
      <c r="I193" s="55">
        <f t="shared" si="104"/>
        <v>502</v>
      </c>
    </row>
    <row r="194" spans="1:9" ht="20.100000000000001" customHeight="1" x14ac:dyDescent="0.25">
      <c r="A194" s="94"/>
      <c r="B194" s="78">
        <v>3</v>
      </c>
      <c r="C194" s="95"/>
      <c r="D194" s="63" t="s">
        <v>12</v>
      </c>
      <c r="E194" s="116">
        <f t="shared" si="104"/>
        <v>171</v>
      </c>
      <c r="F194" s="116">
        <f t="shared" si="104"/>
        <v>900</v>
      </c>
      <c r="G194" s="116">
        <f t="shared" si="104"/>
        <v>102</v>
      </c>
      <c r="H194" s="116">
        <f t="shared" si="104"/>
        <v>400</v>
      </c>
      <c r="I194" s="116">
        <f t="shared" si="104"/>
        <v>502</v>
      </c>
    </row>
    <row r="195" spans="1:9" ht="20.100000000000001" customHeight="1" x14ac:dyDescent="0.25">
      <c r="A195" s="25"/>
      <c r="B195" s="25">
        <v>32</v>
      </c>
      <c r="C195" s="44"/>
      <c r="D195" s="25" t="s">
        <v>24</v>
      </c>
      <c r="E195" s="116">
        <f t="shared" si="104"/>
        <v>171</v>
      </c>
      <c r="F195" s="116">
        <f t="shared" si="104"/>
        <v>900</v>
      </c>
      <c r="G195" s="116">
        <f t="shared" si="104"/>
        <v>102</v>
      </c>
      <c r="H195" s="116">
        <f t="shared" si="104"/>
        <v>400</v>
      </c>
      <c r="I195" s="116">
        <f t="shared" si="104"/>
        <v>502</v>
      </c>
    </row>
    <row r="196" spans="1:9" ht="20.100000000000001" hidden="1" customHeight="1" x14ac:dyDescent="0.25">
      <c r="A196" s="14"/>
      <c r="B196" s="25">
        <v>323</v>
      </c>
      <c r="C196" s="25"/>
      <c r="D196" s="111" t="s">
        <v>89</v>
      </c>
      <c r="E196" s="116">
        <f t="shared" si="104"/>
        <v>171</v>
      </c>
      <c r="F196" s="116">
        <f t="shared" si="104"/>
        <v>900</v>
      </c>
      <c r="G196" s="116">
        <f t="shared" si="104"/>
        <v>102</v>
      </c>
      <c r="H196" s="116">
        <f t="shared" si="104"/>
        <v>400</v>
      </c>
      <c r="I196" s="116">
        <f t="shared" si="104"/>
        <v>502</v>
      </c>
    </row>
    <row r="197" spans="1:9" ht="20.100000000000001" hidden="1" customHeight="1" x14ac:dyDescent="0.25">
      <c r="A197" s="14"/>
      <c r="B197" s="14">
        <v>3232</v>
      </c>
      <c r="C197" s="14"/>
      <c r="D197" s="18" t="s">
        <v>91</v>
      </c>
      <c r="E197" s="96">
        <v>171</v>
      </c>
      <c r="F197" s="96">
        <v>900</v>
      </c>
      <c r="G197" s="47">
        <v>102</v>
      </c>
      <c r="H197" s="87">
        <f t="shared" ref="H197" si="105">(I197-G197)</f>
        <v>400</v>
      </c>
      <c r="I197" s="96">
        <v>502</v>
      </c>
    </row>
    <row r="198" spans="1:9" ht="20.100000000000001" customHeight="1" x14ac:dyDescent="0.25">
      <c r="A198" s="58"/>
      <c r="B198" s="59"/>
      <c r="C198" s="60"/>
      <c r="D198" s="146"/>
      <c r="E198" s="147"/>
      <c r="F198" s="96"/>
      <c r="G198" s="47"/>
      <c r="H198" s="87"/>
      <c r="I198" s="96"/>
    </row>
    <row r="199" spans="1:9" ht="20.100000000000001" customHeight="1" x14ac:dyDescent="0.25">
      <c r="A199" s="171" t="s">
        <v>72</v>
      </c>
      <c r="B199" s="172"/>
      <c r="C199" s="173"/>
      <c r="D199" s="63" t="s">
        <v>126</v>
      </c>
      <c r="E199" s="10"/>
      <c r="F199" s="11"/>
      <c r="G199" s="43"/>
      <c r="H199" s="43"/>
      <c r="I199" s="43"/>
    </row>
    <row r="200" spans="1:9" ht="25.5" x14ac:dyDescent="0.25">
      <c r="A200" s="174" t="s">
        <v>125</v>
      </c>
      <c r="B200" s="175"/>
      <c r="C200" s="176"/>
      <c r="D200" s="74" t="s">
        <v>129</v>
      </c>
      <c r="E200" s="75">
        <f>E201+E212+E219+E229+E240+E225+E236+E253</f>
        <v>28874</v>
      </c>
      <c r="F200" s="75">
        <f t="shared" ref="F200" si="106">F201+F212+F219+F229+F240+F225+F236</f>
        <v>103696</v>
      </c>
      <c r="G200" s="75">
        <f>G201+G212+G219+G229+G240+G225+G236+G249+G253</f>
        <v>157445</v>
      </c>
      <c r="H200" s="75">
        <f t="shared" ref="H200:I200" si="107">H201+H212+H219+H229+H240+H225+H236+H249+H253</f>
        <v>58847</v>
      </c>
      <c r="I200" s="75">
        <f t="shared" si="107"/>
        <v>216292</v>
      </c>
    </row>
    <row r="201" spans="1:9" ht="20.100000000000001" customHeight="1" x14ac:dyDescent="0.25">
      <c r="A201" s="97" t="s">
        <v>130</v>
      </c>
      <c r="B201" s="98"/>
      <c r="C201" s="99">
        <v>31</v>
      </c>
      <c r="D201" s="56" t="s">
        <v>120</v>
      </c>
      <c r="E201" s="57">
        <f t="shared" ref="E201:G201" si="108">E202</f>
        <v>16635</v>
      </c>
      <c r="F201" s="57">
        <f t="shared" si="108"/>
        <v>9654</v>
      </c>
      <c r="G201" s="57">
        <f t="shared" si="108"/>
        <v>7300</v>
      </c>
      <c r="H201" s="57">
        <f>H202</f>
        <v>0</v>
      </c>
      <c r="I201" s="57">
        <f>I202</f>
        <v>7300</v>
      </c>
    </row>
    <row r="202" spans="1:9" ht="25.5" x14ac:dyDescent="0.25">
      <c r="A202" s="100"/>
      <c r="B202" s="78">
        <v>4</v>
      </c>
      <c r="C202" s="101"/>
      <c r="D202" s="23" t="s">
        <v>14</v>
      </c>
      <c r="E202" s="43">
        <f t="shared" ref="E202:I202" si="109">E203+E209</f>
        <v>16635</v>
      </c>
      <c r="F202" s="43">
        <f t="shared" si="109"/>
        <v>9654</v>
      </c>
      <c r="G202" s="43">
        <f t="shared" si="109"/>
        <v>7300</v>
      </c>
      <c r="H202" s="43">
        <f t="shared" si="109"/>
        <v>0</v>
      </c>
      <c r="I202" s="43">
        <f t="shared" si="109"/>
        <v>7300</v>
      </c>
    </row>
    <row r="203" spans="1:9" ht="25.5" x14ac:dyDescent="0.25">
      <c r="A203" s="17"/>
      <c r="B203" s="13">
        <v>42</v>
      </c>
      <c r="C203" s="13"/>
      <c r="D203" s="23" t="s">
        <v>33</v>
      </c>
      <c r="E203" s="43">
        <f t="shared" ref="E203:I203" si="110">E204+E207</f>
        <v>5309</v>
      </c>
      <c r="F203" s="43">
        <f t="shared" si="110"/>
        <v>5973</v>
      </c>
      <c r="G203" s="43">
        <f t="shared" si="110"/>
        <v>7300</v>
      </c>
      <c r="H203" s="43">
        <f t="shared" si="110"/>
        <v>0</v>
      </c>
      <c r="I203" s="43">
        <f t="shared" si="110"/>
        <v>7300</v>
      </c>
    </row>
    <row r="204" spans="1:9" ht="20.100000000000001" hidden="1" customHeight="1" x14ac:dyDescent="0.25">
      <c r="A204" s="17"/>
      <c r="B204" s="13">
        <v>422</v>
      </c>
      <c r="C204" s="44"/>
      <c r="D204" s="111" t="s">
        <v>108</v>
      </c>
      <c r="E204" s="43">
        <f t="shared" ref="E204:F204" si="111">E205</f>
        <v>4645</v>
      </c>
      <c r="F204" s="43">
        <f t="shared" si="111"/>
        <v>5309</v>
      </c>
      <c r="G204" s="43">
        <f>SUM(G205:G206)</f>
        <v>6600</v>
      </c>
      <c r="H204" s="43">
        <f>SUM(H205:H206)</f>
        <v>0</v>
      </c>
      <c r="I204" s="43">
        <f>SUM(I205:I206)</f>
        <v>6600</v>
      </c>
    </row>
    <row r="205" spans="1:9" ht="20.100000000000001" hidden="1" customHeight="1" x14ac:dyDescent="0.25">
      <c r="A205" s="17"/>
      <c r="B205" s="17">
        <v>4221</v>
      </c>
      <c r="C205" s="15"/>
      <c r="D205" s="18" t="s">
        <v>109</v>
      </c>
      <c r="E205" s="10">
        <v>4645</v>
      </c>
      <c r="F205" s="11">
        <v>5309</v>
      </c>
      <c r="G205" s="11">
        <v>6600</v>
      </c>
      <c r="H205" s="87">
        <f t="shared" ref="H205:H206" si="112">(I205-G205)</f>
        <v>-225</v>
      </c>
      <c r="I205" s="49">
        <v>6375</v>
      </c>
    </row>
    <row r="206" spans="1:9" ht="20.100000000000001" hidden="1" customHeight="1" x14ac:dyDescent="0.25">
      <c r="A206" s="105"/>
      <c r="B206" s="106">
        <v>4227</v>
      </c>
      <c r="C206" s="107"/>
      <c r="D206" s="108" t="s">
        <v>110</v>
      </c>
      <c r="E206" s="10"/>
      <c r="F206" s="11"/>
      <c r="G206" s="11"/>
      <c r="H206" s="87">
        <f t="shared" si="112"/>
        <v>225</v>
      </c>
      <c r="I206" s="49">
        <v>225</v>
      </c>
    </row>
    <row r="207" spans="1:9" ht="25.5" hidden="1" x14ac:dyDescent="0.25">
      <c r="A207" s="17"/>
      <c r="B207" s="13">
        <v>424</v>
      </c>
      <c r="C207" s="44"/>
      <c r="D207" s="111" t="s">
        <v>111</v>
      </c>
      <c r="E207" s="43">
        <f t="shared" ref="E207:I207" si="113">E208</f>
        <v>664</v>
      </c>
      <c r="F207" s="43">
        <f t="shared" si="113"/>
        <v>664</v>
      </c>
      <c r="G207" s="43">
        <f t="shared" si="113"/>
        <v>700</v>
      </c>
      <c r="H207" s="43">
        <f t="shared" si="113"/>
        <v>0</v>
      </c>
      <c r="I207" s="43">
        <f t="shared" si="113"/>
        <v>700</v>
      </c>
    </row>
    <row r="208" spans="1:9" ht="20.100000000000001" hidden="1" customHeight="1" x14ac:dyDescent="0.25">
      <c r="A208" s="17"/>
      <c r="B208" s="17">
        <v>4241</v>
      </c>
      <c r="C208" s="15"/>
      <c r="D208" s="18" t="s">
        <v>112</v>
      </c>
      <c r="E208" s="10">
        <v>664</v>
      </c>
      <c r="F208" s="11">
        <v>664</v>
      </c>
      <c r="G208" s="11">
        <v>700</v>
      </c>
      <c r="H208" s="87">
        <f t="shared" ref="H208" si="114">(I208-G208)</f>
        <v>0</v>
      </c>
      <c r="I208" s="49">
        <v>700</v>
      </c>
    </row>
    <row r="209" spans="1:9" ht="25.5" customHeight="1" x14ac:dyDescent="0.25">
      <c r="A209" s="17"/>
      <c r="B209" s="13">
        <v>45</v>
      </c>
      <c r="C209" s="102"/>
      <c r="D209" s="23" t="s">
        <v>57</v>
      </c>
      <c r="E209" s="43">
        <f t="shared" ref="E209:I209" si="115">E210</f>
        <v>11326</v>
      </c>
      <c r="F209" s="43">
        <f t="shared" si="115"/>
        <v>3681</v>
      </c>
      <c r="G209" s="43">
        <f t="shared" si="115"/>
        <v>0</v>
      </c>
      <c r="H209" s="43">
        <f t="shared" si="115"/>
        <v>0</v>
      </c>
      <c r="I209" s="43">
        <f t="shared" si="115"/>
        <v>0</v>
      </c>
    </row>
    <row r="210" spans="1:9" ht="25.5" hidden="1" customHeight="1" x14ac:dyDescent="0.25">
      <c r="A210" s="17"/>
      <c r="B210" s="13">
        <v>451</v>
      </c>
      <c r="C210" s="102"/>
      <c r="D210" s="141" t="s">
        <v>113</v>
      </c>
      <c r="E210" s="43">
        <f t="shared" ref="E210:I210" si="116">E211</f>
        <v>11326</v>
      </c>
      <c r="F210" s="43">
        <f t="shared" si="116"/>
        <v>3681</v>
      </c>
      <c r="G210" s="43">
        <f t="shared" si="116"/>
        <v>0</v>
      </c>
      <c r="H210" s="43">
        <f t="shared" si="116"/>
        <v>0</v>
      </c>
      <c r="I210" s="43">
        <f t="shared" si="116"/>
        <v>0</v>
      </c>
    </row>
    <row r="211" spans="1:9" ht="25.5" hidden="1" customHeight="1" x14ac:dyDescent="0.25">
      <c r="A211" s="17"/>
      <c r="B211" s="17">
        <v>4511</v>
      </c>
      <c r="C211" s="19"/>
      <c r="D211" s="40" t="s">
        <v>113</v>
      </c>
      <c r="E211" s="10">
        <v>11326</v>
      </c>
      <c r="F211" s="11">
        <v>3681</v>
      </c>
      <c r="G211" s="11">
        <v>0</v>
      </c>
      <c r="H211" s="87">
        <f t="shared" ref="H211" si="117">(I211-G211)</f>
        <v>0</v>
      </c>
      <c r="I211" s="49">
        <v>0</v>
      </c>
    </row>
    <row r="212" spans="1:9" ht="25.5" customHeight="1" x14ac:dyDescent="0.25">
      <c r="A212" s="81" t="s">
        <v>130</v>
      </c>
      <c r="B212" s="82"/>
      <c r="C212" s="76">
        <v>11</v>
      </c>
      <c r="D212" s="52" t="s">
        <v>194</v>
      </c>
      <c r="E212" s="53">
        <f t="shared" ref="E212:I212" si="118">E213</f>
        <v>7778</v>
      </c>
      <c r="F212" s="53">
        <f t="shared" si="118"/>
        <v>39815</v>
      </c>
      <c r="G212" s="53">
        <f t="shared" si="118"/>
        <v>0</v>
      </c>
      <c r="H212" s="53">
        <f t="shared" si="118"/>
        <v>58847</v>
      </c>
      <c r="I212" s="53">
        <f t="shared" si="118"/>
        <v>58847</v>
      </c>
    </row>
    <row r="213" spans="1:9" ht="25.5" customHeight="1" x14ac:dyDescent="0.25">
      <c r="A213" s="100"/>
      <c r="B213" s="78">
        <v>4</v>
      </c>
      <c r="C213" s="103"/>
      <c r="D213" s="23" t="s">
        <v>14</v>
      </c>
      <c r="E213" s="43">
        <f t="shared" ref="E213:I215" si="119">E214</f>
        <v>7778</v>
      </c>
      <c r="F213" s="43">
        <f t="shared" si="119"/>
        <v>39815</v>
      </c>
      <c r="G213" s="43">
        <f t="shared" si="119"/>
        <v>0</v>
      </c>
      <c r="H213" s="43">
        <f t="shared" si="119"/>
        <v>58847</v>
      </c>
      <c r="I213" s="43">
        <f t="shared" si="119"/>
        <v>58847</v>
      </c>
    </row>
    <row r="214" spans="1:9" ht="25.5" customHeight="1" x14ac:dyDescent="0.25">
      <c r="A214" s="17"/>
      <c r="B214" s="13">
        <v>45</v>
      </c>
      <c r="C214" s="102"/>
      <c r="D214" s="23" t="s">
        <v>57</v>
      </c>
      <c r="E214" s="43">
        <f t="shared" si="119"/>
        <v>7778</v>
      </c>
      <c r="F214" s="43">
        <f t="shared" si="119"/>
        <v>39815</v>
      </c>
      <c r="G214" s="43">
        <f t="shared" si="119"/>
        <v>0</v>
      </c>
      <c r="H214" s="43">
        <f t="shared" si="119"/>
        <v>58847</v>
      </c>
      <c r="I214" s="43">
        <f t="shared" si="119"/>
        <v>58847</v>
      </c>
    </row>
    <row r="215" spans="1:9" ht="25.5" hidden="1" customHeight="1" x14ac:dyDescent="0.25">
      <c r="A215" s="17"/>
      <c r="B215" s="13">
        <v>451</v>
      </c>
      <c r="C215" s="102"/>
      <c r="D215" s="141" t="s">
        <v>113</v>
      </c>
      <c r="E215" s="43">
        <f t="shared" si="119"/>
        <v>7778</v>
      </c>
      <c r="F215" s="43">
        <f t="shared" si="119"/>
        <v>39815</v>
      </c>
      <c r="G215" s="43">
        <f>G216+G217+G218</f>
        <v>0</v>
      </c>
      <c r="H215" s="43">
        <f>H216+H217+H218</f>
        <v>58847</v>
      </c>
      <c r="I215" s="43">
        <f>I216+I217+I218</f>
        <v>58847</v>
      </c>
    </row>
    <row r="216" spans="1:9" ht="25.5" hidden="1" customHeight="1" x14ac:dyDescent="0.25">
      <c r="A216" s="17"/>
      <c r="B216" s="17">
        <v>4511</v>
      </c>
      <c r="C216" s="19"/>
      <c r="D216" s="40" t="s">
        <v>218</v>
      </c>
      <c r="E216" s="10">
        <v>7778</v>
      </c>
      <c r="F216" s="11">
        <v>39815</v>
      </c>
      <c r="G216" s="11">
        <v>0</v>
      </c>
      <c r="H216" s="87">
        <f t="shared" ref="H216" si="120">(I216-G216)</f>
        <v>39472</v>
      </c>
      <c r="I216" s="49">
        <v>39472</v>
      </c>
    </row>
    <row r="217" spans="1:9" ht="25.5" hidden="1" customHeight="1" x14ac:dyDescent="0.25">
      <c r="A217" s="17"/>
      <c r="B217" s="17">
        <v>4511</v>
      </c>
      <c r="C217" s="19"/>
      <c r="D217" s="40" t="s">
        <v>216</v>
      </c>
      <c r="E217" s="10">
        <v>7778</v>
      </c>
      <c r="F217" s="11">
        <v>39815</v>
      </c>
      <c r="G217" s="11">
        <v>0</v>
      </c>
      <c r="H217" s="87">
        <f t="shared" ref="H217:H218" si="121">(I217-G217)</f>
        <v>16700</v>
      </c>
      <c r="I217" s="49">
        <v>16700</v>
      </c>
    </row>
    <row r="218" spans="1:9" ht="25.5" hidden="1" customHeight="1" x14ac:dyDescent="0.25">
      <c r="A218" s="17"/>
      <c r="B218" s="17">
        <v>4511</v>
      </c>
      <c r="C218" s="19"/>
      <c r="D218" s="40" t="s">
        <v>209</v>
      </c>
      <c r="E218" s="10">
        <v>7778</v>
      </c>
      <c r="F218" s="11">
        <v>39815</v>
      </c>
      <c r="G218" s="11">
        <v>0</v>
      </c>
      <c r="H218" s="87">
        <f t="shared" si="121"/>
        <v>2675</v>
      </c>
      <c r="I218" s="49">
        <v>2675</v>
      </c>
    </row>
    <row r="219" spans="1:9" ht="25.5" customHeight="1" x14ac:dyDescent="0.25">
      <c r="A219" s="97" t="s">
        <v>130</v>
      </c>
      <c r="B219" s="98"/>
      <c r="C219" s="99">
        <v>22</v>
      </c>
      <c r="D219" s="104" t="s">
        <v>27</v>
      </c>
      <c r="E219" s="57">
        <f t="shared" ref="E219:I221" si="122">E220</f>
        <v>879</v>
      </c>
      <c r="F219" s="57">
        <f t="shared" si="122"/>
        <v>2823</v>
      </c>
      <c r="G219" s="57">
        <f t="shared" si="122"/>
        <v>4000</v>
      </c>
      <c r="H219" s="57">
        <f t="shared" si="122"/>
        <v>0</v>
      </c>
      <c r="I219" s="57">
        <f t="shared" si="122"/>
        <v>4000</v>
      </c>
    </row>
    <row r="220" spans="1:9" ht="25.5" customHeight="1" x14ac:dyDescent="0.25">
      <c r="A220" s="100"/>
      <c r="B220" s="78">
        <v>4</v>
      </c>
      <c r="C220" s="103"/>
      <c r="D220" s="23" t="s">
        <v>14</v>
      </c>
      <c r="E220" s="43">
        <f t="shared" si="122"/>
        <v>879</v>
      </c>
      <c r="F220" s="43">
        <f t="shared" si="122"/>
        <v>2823</v>
      </c>
      <c r="G220" s="43">
        <f t="shared" si="122"/>
        <v>4000</v>
      </c>
      <c r="H220" s="43">
        <f t="shared" si="122"/>
        <v>0</v>
      </c>
      <c r="I220" s="43">
        <f t="shared" si="122"/>
        <v>4000</v>
      </c>
    </row>
    <row r="221" spans="1:9" ht="25.5" customHeight="1" x14ac:dyDescent="0.25">
      <c r="A221" s="100"/>
      <c r="B221" s="65">
        <v>42</v>
      </c>
      <c r="C221" s="103"/>
      <c r="D221" s="23" t="s">
        <v>33</v>
      </c>
      <c r="E221" s="43">
        <f t="shared" si="122"/>
        <v>879</v>
      </c>
      <c r="F221" s="43">
        <f t="shared" si="122"/>
        <v>2823</v>
      </c>
      <c r="G221" s="43">
        <f t="shared" si="122"/>
        <v>4000</v>
      </c>
      <c r="H221" s="43">
        <f t="shared" si="122"/>
        <v>0</v>
      </c>
      <c r="I221" s="43">
        <f t="shared" si="122"/>
        <v>4000</v>
      </c>
    </row>
    <row r="222" spans="1:9" ht="20.100000000000001" hidden="1" customHeight="1" x14ac:dyDescent="0.25">
      <c r="A222" s="105"/>
      <c r="B222" s="65">
        <v>422</v>
      </c>
      <c r="C222" s="107"/>
      <c r="D222" s="141" t="s">
        <v>108</v>
      </c>
      <c r="E222" s="43">
        <f t="shared" ref="E222:I222" si="123">E223+E224</f>
        <v>879</v>
      </c>
      <c r="F222" s="43">
        <f t="shared" si="123"/>
        <v>2823</v>
      </c>
      <c r="G222" s="43">
        <f t="shared" si="123"/>
        <v>4000</v>
      </c>
      <c r="H222" s="43">
        <f t="shared" si="123"/>
        <v>0</v>
      </c>
      <c r="I222" s="43">
        <f t="shared" si="123"/>
        <v>4000</v>
      </c>
    </row>
    <row r="223" spans="1:9" ht="20.100000000000001" hidden="1" customHeight="1" x14ac:dyDescent="0.25">
      <c r="A223" s="105"/>
      <c r="B223" s="106">
        <v>4221</v>
      </c>
      <c r="C223" s="107"/>
      <c r="D223" s="108" t="s">
        <v>109</v>
      </c>
      <c r="E223" s="42">
        <v>0</v>
      </c>
      <c r="F223" s="109">
        <v>2522</v>
      </c>
      <c r="G223" s="109">
        <v>0</v>
      </c>
      <c r="H223" s="87">
        <f t="shared" ref="H223:H224" si="124">(I223-G223)</f>
        <v>0</v>
      </c>
      <c r="I223" s="49">
        <v>0</v>
      </c>
    </row>
    <row r="224" spans="1:9" ht="25.5" hidden="1" customHeight="1" x14ac:dyDescent="0.25">
      <c r="A224" s="105"/>
      <c r="B224" s="106">
        <v>4227</v>
      </c>
      <c r="C224" s="107"/>
      <c r="D224" s="108" t="s">
        <v>110</v>
      </c>
      <c r="E224" s="42">
        <v>879</v>
      </c>
      <c r="F224" s="109">
        <v>301</v>
      </c>
      <c r="G224" s="109">
        <v>4000</v>
      </c>
      <c r="H224" s="87">
        <f t="shared" si="124"/>
        <v>0</v>
      </c>
      <c r="I224" s="49">
        <v>4000</v>
      </c>
    </row>
    <row r="225" spans="1:9" ht="25.5" hidden="1" customHeight="1" x14ac:dyDescent="0.25">
      <c r="A225" s="88" t="s">
        <v>191</v>
      </c>
      <c r="B225" s="89"/>
      <c r="C225" s="90"/>
      <c r="D225" s="91" t="s">
        <v>27</v>
      </c>
      <c r="E225" s="92">
        <f t="shared" ref="E225:I227" si="125">E226</f>
        <v>0</v>
      </c>
      <c r="F225" s="92">
        <f t="shared" si="125"/>
        <v>3000</v>
      </c>
      <c r="G225" s="92">
        <f t="shared" si="125"/>
        <v>0</v>
      </c>
      <c r="H225" s="92">
        <f t="shared" si="125"/>
        <v>0</v>
      </c>
      <c r="I225" s="92">
        <f t="shared" si="125"/>
        <v>0</v>
      </c>
    </row>
    <row r="226" spans="1:9" ht="25.5" hidden="1" customHeight="1" x14ac:dyDescent="0.25">
      <c r="A226" s="17"/>
      <c r="B226" s="13">
        <v>45</v>
      </c>
      <c r="C226" s="102"/>
      <c r="D226" s="23" t="s">
        <v>57</v>
      </c>
      <c r="E226" s="43">
        <f t="shared" si="125"/>
        <v>0</v>
      </c>
      <c r="F226" s="43">
        <f t="shared" si="125"/>
        <v>3000</v>
      </c>
      <c r="G226" s="43">
        <f t="shared" si="125"/>
        <v>0</v>
      </c>
      <c r="H226" s="43">
        <f t="shared" si="125"/>
        <v>0</v>
      </c>
      <c r="I226" s="43">
        <f t="shared" si="125"/>
        <v>0</v>
      </c>
    </row>
    <row r="227" spans="1:9" ht="25.5" hidden="1" customHeight="1" x14ac:dyDescent="0.25">
      <c r="A227" s="17"/>
      <c r="B227" s="17">
        <v>451</v>
      </c>
      <c r="C227" s="19"/>
      <c r="D227" s="40" t="s">
        <v>113</v>
      </c>
      <c r="E227" s="11">
        <f t="shared" si="125"/>
        <v>0</v>
      </c>
      <c r="F227" s="11">
        <f t="shared" si="125"/>
        <v>3000</v>
      </c>
      <c r="G227" s="11">
        <f t="shared" si="125"/>
        <v>0</v>
      </c>
      <c r="H227" s="11">
        <f t="shared" si="125"/>
        <v>0</v>
      </c>
      <c r="I227" s="11">
        <f t="shared" si="125"/>
        <v>0</v>
      </c>
    </row>
    <row r="228" spans="1:9" ht="25.5" hidden="1" customHeight="1" x14ac:dyDescent="0.25">
      <c r="A228" s="17"/>
      <c r="B228" s="17">
        <v>4511</v>
      </c>
      <c r="C228" s="19"/>
      <c r="D228" s="40" t="s">
        <v>189</v>
      </c>
      <c r="E228" s="10">
        <v>0</v>
      </c>
      <c r="F228" s="11">
        <v>3000</v>
      </c>
      <c r="G228" s="11">
        <v>0</v>
      </c>
      <c r="H228" s="87">
        <f t="shared" ref="H228" si="126">(I228-G228)</f>
        <v>0</v>
      </c>
      <c r="I228" s="49">
        <v>0</v>
      </c>
    </row>
    <row r="229" spans="1:9" ht="25.5" customHeight="1" x14ac:dyDescent="0.25">
      <c r="A229" s="97" t="s">
        <v>130</v>
      </c>
      <c r="B229" s="98"/>
      <c r="C229" s="99">
        <v>37</v>
      </c>
      <c r="D229" s="104" t="s">
        <v>51</v>
      </c>
      <c r="E229" s="57">
        <f t="shared" ref="E229:G230" si="127">E230</f>
        <v>48</v>
      </c>
      <c r="F229" s="57">
        <f t="shared" si="127"/>
        <v>0</v>
      </c>
      <c r="G229" s="57">
        <f t="shared" si="127"/>
        <v>100</v>
      </c>
      <c r="H229" s="57">
        <f>H230</f>
        <v>0</v>
      </c>
      <c r="I229" s="57">
        <f>I230</f>
        <v>100</v>
      </c>
    </row>
    <row r="230" spans="1:9" ht="25.5" customHeight="1" x14ac:dyDescent="0.25">
      <c r="A230" s="100"/>
      <c r="B230" s="78">
        <v>4</v>
      </c>
      <c r="C230" s="103"/>
      <c r="D230" s="23" t="s">
        <v>14</v>
      </c>
      <c r="E230" s="43">
        <f t="shared" si="127"/>
        <v>48</v>
      </c>
      <c r="F230" s="43">
        <f t="shared" si="127"/>
        <v>0</v>
      </c>
      <c r="G230" s="43">
        <f t="shared" si="127"/>
        <v>100</v>
      </c>
      <c r="H230" s="43">
        <f t="shared" ref="H230:I230" si="128">H231</f>
        <v>0</v>
      </c>
      <c r="I230" s="43">
        <f t="shared" si="128"/>
        <v>100</v>
      </c>
    </row>
    <row r="231" spans="1:9" ht="25.5" customHeight="1" x14ac:dyDescent="0.25">
      <c r="A231" s="17"/>
      <c r="B231" s="13">
        <v>42</v>
      </c>
      <c r="C231" s="13"/>
      <c r="D231" s="23" t="s">
        <v>33</v>
      </c>
      <c r="E231" s="43">
        <f t="shared" ref="E231:I231" si="129">E232+E234</f>
        <v>48</v>
      </c>
      <c r="F231" s="43">
        <f t="shared" si="129"/>
        <v>0</v>
      </c>
      <c r="G231" s="43">
        <f t="shared" si="129"/>
        <v>100</v>
      </c>
      <c r="H231" s="43">
        <f t="shared" si="129"/>
        <v>0</v>
      </c>
      <c r="I231" s="43">
        <f t="shared" si="129"/>
        <v>100</v>
      </c>
    </row>
    <row r="232" spans="1:9" ht="20.100000000000001" hidden="1" customHeight="1" x14ac:dyDescent="0.25">
      <c r="A232" s="17"/>
      <c r="B232" s="13">
        <v>422</v>
      </c>
      <c r="C232" s="44"/>
      <c r="D232" s="111" t="s">
        <v>108</v>
      </c>
      <c r="E232" s="43">
        <f t="shared" ref="E232:I232" si="130">E233</f>
        <v>0</v>
      </c>
      <c r="F232" s="43">
        <f t="shared" si="130"/>
        <v>0</v>
      </c>
      <c r="G232" s="43">
        <f t="shared" si="130"/>
        <v>0</v>
      </c>
      <c r="H232" s="43">
        <f t="shared" si="130"/>
        <v>0</v>
      </c>
      <c r="I232" s="43">
        <f t="shared" si="130"/>
        <v>0</v>
      </c>
    </row>
    <row r="233" spans="1:9" ht="25.5" hidden="1" customHeight="1" x14ac:dyDescent="0.25">
      <c r="A233" s="17"/>
      <c r="B233" s="17">
        <v>4227</v>
      </c>
      <c r="C233" s="15"/>
      <c r="D233" s="18" t="s">
        <v>110</v>
      </c>
      <c r="E233" s="10">
        <v>0</v>
      </c>
      <c r="F233" s="11">
        <v>0</v>
      </c>
      <c r="G233" s="11">
        <v>0</v>
      </c>
      <c r="H233" s="87">
        <f t="shared" ref="H233" si="131">(I233-G233)</f>
        <v>0</v>
      </c>
      <c r="I233" s="49">
        <v>0</v>
      </c>
    </row>
    <row r="234" spans="1:9" ht="25.5" hidden="1" customHeight="1" x14ac:dyDescent="0.25">
      <c r="A234" s="17"/>
      <c r="B234" s="13">
        <v>424</v>
      </c>
      <c r="C234" s="44"/>
      <c r="D234" s="111" t="s">
        <v>111</v>
      </c>
      <c r="E234" s="43">
        <f t="shared" ref="E234:I234" si="132">E235</f>
        <v>48</v>
      </c>
      <c r="F234" s="43">
        <f t="shared" si="132"/>
        <v>0</v>
      </c>
      <c r="G234" s="43">
        <f t="shared" si="132"/>
        <v>100</v>
      </c>
      <c r="H234" s="43">
        <f t="shared" si="132"/>
        <v>0</v>
      </c>
      <c r="I234" s="43">
        <f t="shared" si="132"/>
        <v>100</v>
      </c>
    </row>
    <row r="235" spans="1:9" ht="20.100000000000001" hidden="1" customHeight="1" x14ac:dyDescent="0.25">
      <c r="A235" s="17"/>
      <c r="B235" s="17">
        <v>4241</v>
      </c>
      <c r="C235" s="15"/>
      <c r="D235" s="18" t="s">
        <v>112</v>
      </c>
      <c r="E235" s="10">
        <v>48</v>
      </c>
      <c r="F235" s="11">
        <v>0</v>
      </c>
      <c r="G235" s="11">
        <v>100</v>
      </c>
      <c r="H235" s="87">
        <f t="shared" ref="H235" si="133">(I235-G235)</f>
        <v>0</v>
      </c>
      <c r="I235" s="49">
        <v>100</v>
      </c>
    </row>
    <row r="236" spans="1:9" ht="25.5" hidden="1" customHeight="1" x14ac:dyDescent="0.25">
      <c r="A236" s="88" t="s">
        <v>185</v>
      </c>
      <c r="B236" s="89"/>
      <c r="C236" s="90"/>
      <c r="D236" s="91" t="s">
        <v>51</v>
      </c>
      <c r="E236" s="92">
        <f t="shared" ref="E236:H238" si="134">E237</f>
        <v>0</v>
      </c>
      <c r="F236" s="92">
        <f t="shared" si="134"/>
        <v>5087</v>
      </c>
      <c r="G236" s="92">
        <f t="shared" si="134"/>
        <v>0</v>
      </c>
      <c r="H236" s="92">
        <f t="shared" si="134"/>
        <v>0</v>
      </c>
      <c r="I236" s="92">
        <f t="shared" ref="I236" si="135">H236-G236</f>
        <v>0</v>
      </c>
    </row>
    <row r="237" spans="1:9" ht="25.5" hidden="1" customHeight="1" x14ac:dyDescent="0.25">
      <c r="A237" s="17"/>
      <c r="B237" s="13">
        <v>42</v>
      </c>
      <c r="C237" s="13"/>
      <c r="D237" s="23" t="s">
        <v>33</v>
      </c>
      <c r="E237" s="43">
        <f t="shared" si="134"/>
        <v>0</v>
      </c>
      <c r="F237" s="43">
        <f t="shared" si="134"/>
        <v>5087</v>
      </c>
      <c r="G237" s="43">
        <f t="shared" si="134"/>
        <v>0</v>
      </c>
      <c r="H237" s="43">
        <f>H238</f>
        <v>0</v>
      </c>
      <c r="I237" s="43">
        <f>I238</f>
        <v>0</v>
      </c>
    </row>
    <row r="238" spans="1:9" ht="20.100000000000001" hidden="1" customHeight="1" x14ac:dyDescent="0.25">
      <c r="A238" s="17"/>
      <c r="B238" s="17">
        <v>422</v>
      </c>
      <c r="C238" s="15"/>
      <c r="D238" s="18" t="s">
        <v>108</v>
      </c>
      <c r="E238" s="11">
        <f t="shared" si="134"/>
        <v>0</v>
      </c>
      <c r="F238" s="11">
        <f t="shared" si="134"/>
        <v>5087</v>
      </c>
      <c r="G238" s="11">
        <f t="shared" si="134"/>
        <v>0</v>
      </c>
      <c r="H238" s="11">
        <f>H239</f>
        <v>0</v>
      </c>
      <c r="I238" s="11">
        <f>I239</f>
        <v>0</v>
      </c>
    </row>
    <row r="239" spans="1:9" ht="25.5" hidden="1" customHeight="1" x14ac:dyDescent="0.25">
      <c r="A239" s="17"/>
      <c r="B239" s="17">
        <v>4227</v>
      </c>
      <c r="C239" s="15"/>
      <c r="D239" s="18" t="s">
        <v>110</v>
      </c>
      <c r="E239" s="10">
        <v>0</v>
      </c>
      <c r="F239" s="11">
        <v>5087</v>
      </c>
      <c r="G239" s="11">
        <v>0</v>
      </c>
      <c r="H239" s="87">
        <f t="shared" ref="H239" si="136">(I239-G239)</f>
        <v>0</v>
      </c>
      <c r="I239" s="49">
        <v>0</v>
      </c>
    </row>
    <row r="240" spans="1:9" ht="25.5" customHeight="1" x14ac:dyDescent="0.25">
      <c r="A240" s="97" t="s">
        <v>130</v>
      </c>
      <c r="B240" s="98"/>
      <c r="C240" s="99">
        <v>43</v>
      </c>
      <c r="D240" s="104" t="s">
        <v>53</v>
      </c>
      <c r="E240" s="57">
        <f t="shared" ref="E240:I243" si="137">E241</f>
        <v>3007</v>
      </c>
      <c r="F240" s="57">
        <f t="shared" si="137"/>
        <v>43317</v>
      </c>
      <c r="G240" s="57">
        <f t="shared" si="137"/>
        <v>122000</v>
      </c>
      <c r="H240" s="57">
        <f t="shared" si="137"/>
        <v>0</v>
      </c>
      <c r="I240" s="57">
        <f t="shared" si="137"/>
        <v>122000</v>
      </c>
    </row>
    <row r="241" spans="1:9" ht="25.5" customHeight="1" x14ac:dyDescent="0.25">
      <c r="A241" s="100"/>
      <c r="B241" s="78">
        <v>4</v>
      </c>
      <c r="C241" s="103"/>
      <c r="D241" s="23" t="s">
        <v>14</v>
      </c>
      <c r="E241" s="43">
        <f t="shared" ref="E241:I241" si="138">E242+E245</f>
        <v>3007</v>
      </c>
      <c r="F241" s="43">
        <f t="shared" si="138"/>
        <v>43317</v>
      </c>
      <c r="G241" s="43">
        <f t="shared" si="138"/>
        <v>122000</v>
      </c>
      <c r="H241" s="43">
        <f t="shared" si="138"/>
        <v>0</v>
      </c>
      <c r="I241" s="43">
        <f t="shared" si="138"/>
        <v>122000</v>
      </c>
    </row>
    <row r="242" spans="1:9" ht="25.5" customHeight="1" x14ac:dyDescent="0.25">
      <c r="A242" s="17"/>
      <c r="B242" s="13">
        <v>42</v>
      </c>
      <c r="C242" s="13"/>
      <c r="D242" s="23" t="s">
        <v>33</v>
      </c>
      <c r="E242" s="43">
        <f t="shared" si="137"/>
        <v>3007</v>
      </c>
      <c r="F242" s="43">
        <f t="shared" si="137"/>
        <v>3500</v>
      </c>
      <c r="G242" s="43">
        <f t="shared" si="137"/>
        <v>6000</v>
      </c>
      <c r="H242" s="43">
        <f t="shared" si="137"/>
        <v>0</v>
      </c>
      <c r="I242" s="43">
        <f t="shared" si="137"/>
        <v>6000</v>
      </c>
    </row>
    <row r="243" spans="1:9" ht="25.5" hidden="1" customHeight="1" x14ac:dyDescent="0.25">
      <c r="A243" s="17"/>
      <c r="B243" s="13">
        <v>424</v>
      </c>
      <c r="C243" s="44"/>
      <c r="D243" s="111" t="s">
        <v>111</v>
      </c>
      <c r="E243" s="123">
        <f t="shared" si="137"/>
        <v>3007</v>
      </c>
      <c r="F243" s="123">
        <f t="shared" si="137"/>
        <v>3500</v>
      </c>
      <c r="G243" s="123">
        <f t="shared" si="137"/>
        <v>6000</v>
      </c>
      <c r="H243" s="123">
        <f t="shared" si="137"/>
        <v>0</v>
      </c>
      <c r="I243" s="123">
        <f t="shared" si="137"/>
        <v>6000</v>
      </c>
    </row>
    <row r="244" spans="1:9" ht="20.100000000000001" hidden="1" customHeight="1" x14ac:dyDescent="0.25">
      <c r="A244" s="17"/>
      <c r="B244" s="17">
        <v>4241</v>
      </c>
      <c r="C244" s="15"/>
      <c r="D244" s="18" t="s">
        <v>134</v>
      </c>
      <c r="E244" s="69">
        <v>3007</v>
      </c>
      <c r="F244" s="68">
        <v>3500</v>
      </c>
      <c r="G244" s="110">
        <v>6000</v>
      </c>
      <c r="H244" s="87">
        <f t="shared" ref="H244" si="139">(I244-G244)</f>
        <v>0</v>
      </c>
      <c r="I244" s="124">
        <v>6000</v>
      </c>
    </row>
    <row r="245" spans="1:9" ht="25.5" customHeight="1" x14ac:dyDescent="0.25">
      <c r="A245" s="17"/>
      <c r="B245" s="13">
        <v>45</v>
      </c>
      <c r="C245" s="44"/>
      <c r="D245" s="111" t="s">
        <v>57</v>
      </c>
      <c r="E245" s="43">
        <f t="shared" ref="E245:I245" si="140">E246</f>
        <v>0</v>
      </c>
      <c r="F245" s="43">
        <f t="shared" si="140"/>
        <v>39817</v>
      </c>
      <c r="G245" s="43">
        <f t="shared" si="140"/>
        <v>116000</v>
      </c>
      <c r="H245" s="43">
        <f>H246</f>
        <v>0</v>
      </c>
      <c r="I245" s="43">
        <f t="shared" si="140"/>
        <v>116000</v>
      </c>
    </row>
    <row r="246" spans="1:9" ht="25.5" hidden="1" customHeight="1" x14ac:dyDescent="0.25">
      <c r="A246" s="17"/>
      <c r="B246" s="13">
        <v>451</v>
      </c>
      <c r="C246" s="44"/>
      <c r="D246" s="141" t="s">
        <v>113</v>
      </c>
      <c r="E246" s="43">
        <f t="shared" ref="E246:G246" si="141">E247+E248</f>
        <v>0</v>
      </c>
      <c r="F246" s="43">
        <f t="shared" si="141"/>
        <v>39817</v>
      </c>
      <c r="G246" s="43">
        <f t="shared" si="141"/>
        <v>116000</v>
      </c>
      <c r="H246" s="43">
        <f>H247+H248</f>
        <v>0</v>
      </c>
      <c r="I246" s="43">
        <f>I247+I248</f>
        <v>116000</v>
      </c>
    </row>
    <row r="247" spans="1:9" ht="25.5" hidden="1" customHeight="1" x14ac:dyDescent="0.25">
      <c r="A247" s="17"/>
      <c r="B247" s="17">
        <v>4511</v>
      </c>
      <c r="C247" s="15"/>
      <c r="D247" s="40" t="s">
        <v>209</v>
      </c>
      <c r="E247" s="10">
        <v>0</v>
      </c>
      <c r="F247" s="11">
        <v>13272</v>
      </c>
      <c r="G247" s="11">
        <v>16000</v>
      </c>
      <c r="H247" s="87">
        <f t="shared" ref="H247:H248" si="142">(I247-G247)</f>
        <v>0</v>
      </c>
      <c r="I247" s="49">
        <v>16000</v>
      </c>
    </row>
    <row r="248" spans="1:9" ht="25.5" hidden="1" customHeight="1" x14ac:dyDescent="0.25">
      <c r="A248" s="17"/>
      <c r="B248" s="17">
        <v>4511</v>
      </c>
      <c r="C248" s="15"/>
      <c r="D248" s="40" t="s">
        <v>190</v>
      </c>
      <c r="E248" s="10">
        <v>0</v>
      </c>
      <c r="F248" s="11">
        <v>26545</v>
      </c>
      <c r="G248" s="11">
        <v>100000</v>
      </c>
      <c r="H248" s="87">
        <f t="shared" si="142"/>
        <v>0</v>
      </c>
      <c r="I248" s="49">
        <v>100000</v>
      </c>
    </row>
    <row r="249" spans="1:9" ht="25.5" customHeight="1" x14ac:dyDescent="0.25">
      <c r="A249" s="88" t="s">
        <v>186</v>
      </c>
      <c r="B249" s="89"/>
      <c r="C249" s="90"/>
      <c r="D249" s="91" t="s">
        <v>53</v>
      </c>
      <c r="E249" s="92">
        <f t="shared" ref="E249:H251" si="143">E250</f>
        <v>0</v>
      </c>
      <c r="F249" s="92">
        <f t="shared" si="143"/>
        <v>5087</v>
      </c>
      <c r="G249" s="92">
        <f t="shared" si="143"/>
        <v>24045</v>
      </c>
      <c r="H249" s="92">
        <f t="shared" si="143"/>
        <v>0</v>
      </c>
      <c r="I249" s="92">
        <f>I250</f>
        <v>24045</v>
      </c>
    </row>
    <row r="250" spans="1:9" ht="25.5" customHeight="1" x14ac:dyDescent="0.25">
      <c r="A250" s="17"/>
      <c r="B250" s="13">
        <v>45</v>
      </c>
      <c r="C250" s="44"/>
      <c r="D250" s="111" t="s">
        <v>57</v>
      </c>
      <c r="E250" s="43">
        <f t="shared" si="143"/>
        <v>0</v>
      </c>
      <c r="F250" s="43">
        <f t="shared" si="143"/>
        <v>5087</v>
      </c>
      <c r="G250" s="86">
        <f t="shared" si="143"/>
        <v>24045</v>
      </c>
      <c r="H250" s="86">
        <f t="shared" si="143"/>
        <v>0</v>
      </c>
      <c r="I250" s="86">
        <f>I251</f>
        <v>24045</v>
      </c>
    </row>
    <row r="251" spans="1:9" ht="25.5" hidden="1" customHeight="1" x14ac:dyDescent="0.25">
      <c r="A251" s="17"/>
      <c r="B251" s="13">
        <v>451</v>
      </c>
      <c r="C251" s="44"/>
      <c r="D251" s="141" t="s">
        <v>113</v>
      </c>
      <c r="E251" s="43">
        <f t="shared" si="143"/>
        <v>0</v>
      </c>
      <c r="F251" s="43">
        <f t="shared" si="143"/>
        <v>5087</v>
      </c>
      <c r="G251" s="138">
        <f t="shared" si="143"/>
        <v>24045</v>
      </c>
      <c r="H251" s="138">
        <f t="shared" si="143"/>
        <v>0</v>
      </c>
      <c r="I251" s="138">
        <f>I252</f>
        <v>24045</v>
      </c>
    </row>
    <row r="252" spans="1:9" ht="25.5" hidden="1" customHeight="1" x14ac:dyDescent="0.25">
      <c r="A252" s="17"/>
      <c r="B252" s="17">
        <v>4511</v>
      </c>
      <c r="C252" s="15"/>
      <c r="D252" s="40" t="s">
        <v>190</v>
      </c>
      <c r="E252" s="10">
        <v>0</v>
      </c>
      <c r="F252" s="11">
        <v>5087</v>
      </c>
      <c r="G252" s="11">
        <v>24045</v>
      </c>
      <c r="H252" s="87">
        <f t="shared" ref="H252" si="144">(I252-G252)</f>
        <v>0</v>
      </c>
      <c r="I252" s="49">
        <v>24045</v>
      </c>
    </row>
    <row r="253" spans="1:9" ht="25.5" customHeight="1" x14ac:dyDescent="0.25">
      <c r="A253" s="97" t="s">
        <v>130</v>
      </c>
      <c r="B253" s="98"/>
      <c r="C253" s="99">
        <v>52</v>
      </c>
      <c r="D253" s="104" t="s">
        <v>52</v>
      </c>
      <c r="E253" s="57">
        <f t="shared" ref="E253:I256" si="145">E254</f>
        <v>527</v>
      </c>
      <c r="F253" s="57">
        <f t="shared" si="145"/>
        <v>0</v>
      </c>
      <c r="G253" s="57">
        <f t="shared" si="145"/>
        <v>0</v>
      </c>
      <c r="H253" s="57">
        <f t="shared" si="145"/>
        <v>0</v>
      </c>
      <c r="I253" s="57">
        <f t="shared" si="145"/>
        <v>0</v>
      </c>
    </row>
    <row r="254" spans="1:9" ht="25.5" customHeight="1" x14ac:dyDescent="0.25">
      <c r="A254" s="100"/>
      <c r="B254" s="78">
        <v>4</v>
      </c>
      <c r="C254" s="103"/>
      <c r="D254" s="23" t="s">
        <v>14</v>
      </c>
      <c r="E254" s="43">
        <f t="shared" ref="E254:F254" si="146">E255+E258</f>
        <v>527</v>
      </c>
      <c r="F254" s="43">
        <f t="shared" si="146"/>
        <v>0</v>
      </c>
      <c r="G254" s="43">
        <f>G255</f>
        <v>0</v>
      </c>
      <c r="H254" s="43">
        <f t="shared" si="145"/>
        <v>0</v>
      </c>
      <c r="I254" s="43">
        <f t="shared" si="145"/>
        <v>0</v>
      </c>
    </row>
    <row r="255" spans="1:9" ht="25.5" customHeight="1" x14ac:dyDescent="0.25">
      <c r="A255" s="17"/>
      <c r="B255" s="13">
        <v>42</v>
      </c>
      <c r="C255" s="13"/>
      <c r="D255" s="23" t="s">
        <v>33</v>
      </c>
      <c r="E255" s="43">
        <f t="shared" si="145"/>
        <v>527</v>
      </c>
      <c r="F255" s="43">
        <f t="shared" si="145"/>
        <v>0</v>
      </c>
      <c r="G255" s="43">
        <f t="shared" si="145"/>
        <v>0</v>
      </c>
      <c r="H255" s="43">
        <f t="shared" si="145"/>
        <v>0</v>
      </c>
      <c r="I255" s="43">
        <f t="shared" si="145"/>
        <v>0</v>
      </c>
    </row>
    <row r="256" spans="1:9" ht="25.5" hidden="1" customHeight="1" x14ac:dyDescent="0.25">
      <c r="A256" s="17"/>
      <c r="B256" s="13">
        <v>424</v>
      </c>
      <c r="C256" s="44"/>
      <c r="D256" s="111" t="s">
        <v>111</v>
      </c>
      <c r="E256" s="123">
        <f t="shared" si="145"/>
        <v>527</v>
      </c>
      <c r="F256" s="123">
        <f t="shared" si="145"/>
        <v>0</v>
      </c>
      <c r="G256" s="123">
        <f t="shared" si="145"/>
        <v>0</v>
      </c>
      <c r="H256" s="123">
        <f t="shared" si="145"/>
        <v>0</v>
      </c>
      <c r="I256" s="123">
        <f t="shared" si="145"/>
        <v>0</v>
      </c>
    </row>
    <row r="257" spans="1:9" ht="25.5" hidden="1" customHeight="1" x14ac:dyDescent="0.25">
      <c r="A257" s="17"/>
      <c r="B257" s="17">
        <v>4241</v>
      </c>
      <c r="C257" s="15"/>
      <c r="D257" s="18" t="s">
        <v>112</v>
      </c>
      <c r="E257" s="69">
        <v>527</v>
      </c>
      <c r="F257" s="68">
        <v>0</v>
      </c>
      <c r="G257" s="110">
        <v>0</v>
      </c>
      <c r="H257" s="87">
        <f t="shared" ref="H257" si="147">(I257-G257)</f>
        <v>0</v>
      </c>
      <c r="I257" s="124">
        <v>0</v>
      </c>
    </row>
    <row r="260" spans="1:9" x14ac:dyDescent="0.25">
      <c r="A260" s="117" t="s">
        <v>219</v>
      </c>
      <c r="B260" s="117"/>
      <c r="C260" s="117"/>
      <c r="G260" t="s">
        <v>222</v>
      </c>
    </row>
    <row r="261" spans="1:9" x14ac:dyDescent="0.25">
      <c r="A261" s="117" t="s">
        <v>210</v>
      </c>
      <c r="B261" s="117"/>
      <c r="C261" s="117"/>
      <c r="G261" t="s">
        <v>223</v>
      </c>
    </row>
    <row r="263" spans="1:9" x14ac:dyDescent="0.25">
      <c r="A263" t="s">
        <v>224</v>
      </c>
    </row>
  </sheetData>
  <mergeCells count="10">
    <mergeCell ref="A46:C46"/>
    <mergeCell ref="A47:C47"/>
    <mergeCell ref="A199:C199"/>
    <mergeCell ref="A200:C200"/>
    <mergeCell ref="A1:J1"/>
    <mergeCell ref="A3:I3"/>
    <mergeCell ref="A6:C6"/>
    <mergeCell ref="A7:C7"/>
    <mergeCell ref="A8:C8"/>
    <mergeCell ref="A9:C9"/>
  </mergeCells>
  <pageMargins left="0.7" right="0.7" top="0.75" bottom="0.75" header="0.3" footer="0.3"/>
  <pageSetup paperSize="9" scale="6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Biserka Konig</cp:lastModifiedBy>
  <cp:lastPrinted>2024-06-27T06:31:33Z</cp:lastPrinted>
  <dcterms:created xsi:type="dcterms:W3CDTF">2022-08-12T12:51:27Z</dcterms:created>
  <dcterms:modified xsi:type="dcterms:W3CDTF">2024-06-28T11:58:32Z</dcterms:modified>
</cp:coreProperties>
</file>