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85c1b8b0c6d68e3e/Radna površina/PLAN 2024/3.rebalans Financijskog plana-listopad 2024/"/>
    </mc:Choice>
  </mc:AlternateContent>
  <xr:revisionPtr revIDLastSave="297" documentId="13_ncr:1_{C148E137-1B3F-4C0D-9116-8AC8170E77FD}" xr6:coauthVersionLast="47" xr6:coauthVersionMax="47" xr10:uidLastSave="{40F48046-0B92-4E90-B535-65FD395D4139}"/>
  <bookViews>
    <workbookView xWindow="-120" yWindow="-120" windowWidth="29040" windowHeight="15720" firstSheet="2" activeTab="6" xr2:uid="{00000000-000D-0000-FFFF-FFFF00000000}"/>
  </bookViews>
  <sheets>
    <sheet name="SAŽETAK" sheetId="1" r:id="rId1"/>
    <sheet name=" Račun prihoda i rashoda" sheetId="3" r:id="rId2"/>
    <sheet name="Prihodi i rashodi po izvorima" sheetId="12" r:id="rId3"/>
    <sheet name="Rashodi prema funkcijskoj kl" sheetId="5" r:id="rId4"/>
    <sheet name="Račun financiranja" sheetId="6" r:id="rId5"/>
    <sheet name="Račun financiranja po izvorima" sheetId="13" r:id="rId6"/>
    <sheet name="Posebni dio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2" l="1"/>
  <c r="E25" i="12"/>
  <c r="F25" i="12"/>
  <c r="F11" i="12"/>
  <c r="D46" i="12"/>
  <c r="F46" i="12"/>
  <c r="E51" i="12"/>
  <c r="E50" i="12"/>
  <c r="E49" i="12"/>
  <c r="E48" i="12"/>
  <c r="E47" i="12"/>
  <c r="F15" i="12"/>
  <c r="H100" i="14"/>
  <c r="C46" i="12"/>
  <c r="B46" i="12"/>
  <c r="G48" i="3"/>
  <c r="I49" i="3"/>
  <c r="H49" i="3" s="1"/>
  <c r="H54" i="3"/>
  <c r="H53" i="3"/>
  <c r="H52" i="3"/>
  <c r="H158" i="3"/>
  <c r="H157" i="3" s="1"/>
  <c r="H156" i="3" s="1"/>
  <c r="I157" i="3"/>
  <c r="I156" i="3" s="1"/>
  <c r="G157" i="3"/>
  <c r="G156" i="3" s="1"/>
  <c r="F157" i="3"/>
  <c r="F156" i="3" s="1"/>
  <c r="E157" i="3"/>
  <c r="E156" i="3" s="1"/>
  <c r="I48" i="3"/>
  <c r="I178" i="14"/>
  <c r="G178" i="14"/>
  <c r="H180" i="14"/>
  <c r="G102" i="14"/>
  <c r="I102" i="14"/>
  <c r="H103" i="14"/>
  <c r="H17" i="14"/>
  <c r="H16" i="14"/>
  <c r="H15" i="14"/>
  <c r="H14" i="14"/>
  <c r="H13" i="14"/>
  <c r="H12" i="14"/>
  <c r="H11" i="14"/>
  <c r="H10" i="14"/>
  <c r="H9" i="14"/>
  <c r="I8" i="14"/>
  <c r="G8" i="14"/>
  <c r="H72" i="14"/>
  <c r="H73" i="14"/>
  <c r="H220" i="14"/>
  <c r="I218" i="14"/>
  <c r="G218" i="14"/>
  <c r="I70" i="14"/>
  <c r="G229" i="14"/>
  <c r="I229" i="14"/>
  <c r="I228" i="14" s="1"/>
  <c r="I227" i="14" s="1"/>
  <c r="I226" i="14" s="1"/>
  <c r="H232" i="14"/>
  <c r="H231" i="14"/>
  <c r="H151" i="3"/>
  <c r="H153" i="3"/>
  <c r="H152" i="3" s="1"/>
  <c r="H150" i="3"/>
  <c r="H149" i="3"/>
  <c r="H148" i="3"/>
  <c r="H147" i="3"/>
  <c r="H145" i="3"/>
  <c r="H144" i="3" s="1"/>
  <c r="H143" i="3"/>
  <c r="H142" i="3"/>
  <c r="H141" i="3"/>
  <c r="H140" i="3" s="1"/>
  <c r="H139" i="3"/>
  <c r="H138" i="3"/>
  <c r="H137" i="3"/>
  <c r="H136" i="3"/>
  <c r="H135" i="3"/>
  <c r="H134" i="3"/>
  <c r="H133" i="3"/>
  <c r="H132" i="3"/>
  <c r="H127" i="3"/>
  <c r="H126" i="3" s="1"/>
  <c r="H129" i="3"/>
  <c r="H128" i="3" s="1"/>
  <c r="H125" i="3"/>
  <c r="H124" i="3" s="1"/>
  <c r="H123" i="3"/>
  <c r="H122" i="3"/>
  <c r="H121" i="3"/>
  <c r="H119" i="3"/>
  <c r="H118" i="3"/>
  <c r="H117" i="3" s="1"/>
  <c r="H116" i="3"/>
  <c r="H115" i="3"/>
  <c r="H114" i="3"/>
  <c r="H113" i="3" s="1"/>
  <c r="H111" i="3"/>
  <c r="H110" i="3"/>
  <c r="H109" i="3"/>
  <c r="H108" i="3"/>
  <c r="H107" i="3"/>
  <c r="H106" i="3"/>
  <c r="H104" i="3"/>
  <c r="H103" i="3"/>
  <c r="H102" i="3"/>
  <c r="H101" i="3"/>
  <c r="H100" i="3"/>
  <c r="H99" i="3"/>
  <c r="H98" i="3"/>
  <c r="H97" i="3"/>
  <c r="H96" i="3"/>
  <c r="H94" i="3"/>
  <c r="H93" i="3"/>
  <c r="H92" i="3"/>
  <c r="H91" i="3"/>
  <c r="H90" i="3"/>
  <c r="H89" i="3"/>
  <c r="H87" i="3"/>
  <c r="H86" i="3"/>
  <c r="H85" i="3"/>
  <c r="H84" i="3"/>
  <c r="H72" i="3"/>
  <c r="H71" i="3" s="1"/>
  <c r="H70" i="3"/>
  <c r="H69" i="3" s="1"/>
  <c r="H68" i="3"/>
  <c r="H67" i="3"/>
  <c r="H66" i="3"/>
  <c r="H64" i="3"/>
  <c r="H63" i="3"/>
  <c r="H62" i="3"/>
  <c r="H82" i="3"/>
  <c r="H81" i="3"/>
  <c r="H80" i="3"/>
  <c r="H79" i="3"/>
  <c r="H78" i="3"/>
  <c r="H77" i="3"/>
  <c r="H76" i="3"/>
  <c r="H75" i="3"/>
  <c r="I152" i="3"/>
  <c r="I146" i="3"/>
  <c r="I144" i="3"/>
  <c r="I140" i="3"/>
  <c r="I131" i="3"/>
  <c r="I128" i="3"/>
  <c r="I126" i="3"/>
  <c r="I124" i="3"/>
  <c r="I120" i="3"/>
  <c r="I117" i="3"/>
  <c r="I113" i="3"/>
  <c r="I105" i="3"/>
  <c r="I95" i="3"/>
  <c r="I88" i="3"/>
  <c r="I83" i="3"/>
  <c r="I74" i="3"/>
  <c r="I71" i="3"/>
  <c r="I69" i="3"/>
  <c r="I65" i="3"/>
  <c r="I61" i="3"/>
  <c r="I14" i="3"/>
  <c r="I12" i="3" s="1"/>
  <c r="I21" i="3"/>
  <c r="I29" i="3"/>
  <c r="I31" i="3"/>
  <c r="H43" i="3"/>
  <c r="H42" i="3" s="1"/>
  <c r="H41" i="3" s="1"/>
  <c r="H13" i="3"/>
  <c r="H16" i="3"/>
  <c r="H15" i="3"/>
  <c r="H18" i="3"/>
  <c r="H20" i="3"/>
  <c r="H19" i="3" s="1"/>
  <c r="H17" i="3" s="1"/>
  <c r="H23" i="3"/>
  <c r="H22" i="3"/>
  <c r="H25" i="3"/>
  <c r="H24" i="3" s="1"/>
  <c r="H28" i="3"/>
  <c r="H27" i="3"/>
  <c r="H30" i="3"/>
  <c r="H29" i="3" s="1"/>
  <c r="H33" i="3"/>
  <c r="H32" i="3"/>
  <c r="H31" i="3" s="1"/>
  <c r="H36" i="3"/>
  <c r="H35" i="3"/>
  <c r="H39" i="3"/>
  <c r="H38" i="3"/>
  <c r="H45" i="3"/>
  <c r="H44" i="3" s="1"/>
  <c r="I24" i="3"/>
  <c r="I19" i="3"/>
  <c r="I17" i="3" s="1"/>
  <c r="I37" i="3"/>
  <c r="I42" i="3"/>
  <c r="I44" i="3"/>
  <c r="E12" i="12"/>
  <c r="E14" i="12"/>
  <c r="E13" i="12"/>
  <c r="E16" i="12"/>
  <c r="E18" i="12"/>
  <c r="E20" i="12"/>
  <c r="E22" i="12"/>
  <c r="E24" i="12"/>
  <c r="E26" i="12"/>
  <c r="E45" i="12"/>
  <c r="E43" i="12"/>
  <c r="E41" i="12"/>
  <c r="E39" i="12"/>
  <c r="E37" i="12"/>
  <c r="E34" i="12"/>
  <c r="E33" i="12"/>
  <c r="E35" i="12"/>
  <c r="E16" i="5"/>
  <c r="H107" i="14"/>
  <c r="H104" i="14"/>
  <c r="H101" i="14"/>
  <c r="H99" i="14"/>
  <c r="H98" i="14"/>
  <c r="H97" i="14"/>
  <c r="H95" i="14"/>
  <c r="H94" i="14"/>
  <c r="H93" i="14"/>
  <c r="H90" i="14"/>
  <c r="H88" i="14"/>
  <c r="H87" i="14" s="1"/>
  <c r="I106" i="14"/>
  <c r="I105" i="14" s="1"/>
  <c r="H83" i="14"/>
  <c r="H79" i="14"/>
  <c r="H76" i="14"/>
  <c r="H75" i="14"/>
  <c r="H74" i="14"/>
  <c r="H71" i="14"/>
  <c r="H69" i="14"/>
  <c r="H66" i="14"/>
  <c r="H65" i="14"/>
  <c r="H64" i="14"/>
  <c r="I89" i="14"/>
  <c r="I35" i="1"/>
  <c r="I34" i="1"/>
  <c r="I13" i="1"/>
  <c r="I12" i="1"/>
  <c r="I10" i="1"/>
  <c r="I9" i="1"/>
  <c r="I236" i="14"/>
  <c r="I235" i="14" s="1"/>
  <c r="I234" i="14" s="1"/>
  <c r="I233" i="14" s="1"/>
  <c r="I241" i="14"/>
  <c r="I240" i="14" s="1"/>
  <c r="I239" i="14" s="1"/>
  <c r="I247" i="14"/>
  <c r="I249" i="14"/>
  <c r="I253" i="14"/>
  <c r="I252" i="14" s="1"/>
  <c r="I258" i="14"/>
  <c r="I257" i="14" s="1"/>
  <c r="I261" i="14"/>
  <c r="I260" i="14" s="1"/>
  <c r="I271" i="14"/>
  <c r="I270" i="14" s="1"/>
  <c r="I269" i="14" s="1"/>
  <c r="I268" i="14" s="1"/>
  <c r="H267" i="14"/>
  <c r="H266" i="14" s="1"/>
  <c r="H265" i="14" s="1"/>
  <c r="H264" i="14" s="1"/>
  <c r="H259" i="14"/>
  <c r="H258" i="14" s="1"/>
  <c r="H257" i="14" s="1"/>
  <c r="H250" i="14"/>
  <c r="H249" i="14" s="1"/>
  <c r="H238" i="14"/>
  <c r="H237" i="14"/>
  <c r="H222" i="14"/>
  <c r="H221" i="14" s="1"/>
  <c r="H219" i="14"/>
  <c r="G266" i="14"/>
  <c r="G265" i="14" s="1"/>
  <c r="G264" i="14" s="1"/>
  <c r="I266" i="14"/>
  <c r="I265" i="14" s="1"/>
  <c r="I264" i="14" s="1"/>
  <c r="I211" i="14"/>
  <c r="I210" i="14" s="1"/>
  <c r="I209" i="14" s="1"/>
  <c r="I208" i="14" s="1"/>
  <c r="H212" i="14"/>
  <c r="H211" i="14" s="1"/>
  <c r="H210" i="14" s="1"/>
  <c r="H209" i="14" s="1"/>
  <c r="H208" i="14" s="1"/>
  <c r="I221" i="14"/>
  <c r="F266" i="14"/>
  <c r="F265" i="14" s="1"/>
  <c r="F264" i="14" s="1"/>
  <c r="E266" i="14"/>
  <c r="E265" i="14" s="1"/>
  <c r="E264" i="14" s="1"/>
  <c r="I205" i="14"/>
  <c r="G205" i="14"/>
  <c r="H206" i="14"/>
  <c r="H207" i="14"/>
  <c r="H204" i="14"/>
  <c r="H203" i="14" s="1"/>
  <c r="H202" i="14"/>
  <c r="H201" i="14" s="1"/>
  <c r="H197" i="14"/>
  <c r="I203" i="14"/>
  <c r="G203" i="14"/>
  <c r="I201" i="14"/>
  <c r="G201" i="14"/>
  <c r="H195" i="14"/>
  <c r="H194" i="14"/>
  <c r="H192" i="14"/>
  <c r="H191" i="14"/>
  <c r="H190" i="14"/>
  <c r="H188" i="14"/>
  <c r="H187" i="14" s="1"/>
  <c r="I187" i="14"/>
  <c r="I189" i="14"/>
  <c r="I193" i="14"/>
  <c r="G181" i="14"/>
  <c r="H183" i="14"/>
  <c r="H182" i="14"/>
  <c r="H179" i="14"/>
  <c r="H178" i="14" s="1"/>
  <c r="I181" i="14"/>
  <c r="H174" i="14"/>
  <c r="H173" i="14" s="1"/>
  <c r="H172" i="14" s="1"/>
  <c r="H171" i="14"/>
  <c r="H170" i="14" s="1"/>
  <c r="H169" i="14" s="1"/>
  <c r="H168" i="14"/>
  <c r="H167" i="14" s="1"/>
  <c r="H166" i="14" s="1"/>
  <c r="H165" i="14"/>
  <c r="H164" i="14"/>
  <c r="H163" i="14"/>
  <c r="H162" i="14"/>
  <c r="H160" i="14"/>
  <c r="H159" i="14"/>
  <c r="H158" i="14"/>
  <c r="H155" i="14"/>
  <c r="H154" i="14"/>
  <c r="H152" i="14"/>
  <c r="H151" i="14"/>
  <c r="H148" i="14"/>
  <c r="H147" i="14"/>
  <c r="H145" i="14"/>
  <c r="H144" i="14" s="1"/>
  <c r="H143" i="14"/>
  <c r="H142" i="14"/>
  <c r="H141" i="14"/>
  <c r="I173" i="14"/>
  <c r="I172" i="14" s="1"/>
  <c r="I170" i="14"/>
  <c r="I169" i="14" s="1"/>
  <c r="I167" i="14"/>
  <c r="I166" i="14" s="1"/>
  <c r="I161" i="14"/>
  <c r="I157" i="14"/>
  <c r="I150" i="14"/>
  <c r="I146" i="14"/>
  <c r="I144" i="14"/>
  <c r="I140" i="14"/>
  <c r="H127" i="14"/>
  <c r="I118" i="14"/>
  <c r="H130" i="14"/>
  <c r="H128" i="14"/>
  <c r="H135" i="14"/>
  <c r="H134" i="14" s="1"/>
  <c r="H133" i="14" s="1"/>
  <c r="H132" i="14" s="1"/>
  <c r="I87" i="14"/>
  <c r="I82" i="14"/>
  <c r="I81" i="14" s="1"/>
  <c r="I78" i="14"/>
  <c r="I77" i="14" s="1"/>
  <c r="H112" i="14"/>
  <c r="H111" i="14" s="1"/>
  <c r="H110" i="14" s="1"/>
  <c r="H109" i="14" s="1"/>
  <c r="H108" i="14" s="1"/>
  <c r="I111" i="14"/>
  <c r="I110" i="14" s="1"/>
  <c r="I109" i="14" s="1"/>
  <c r="I108" i="14" s="1"/>
  <c r="I113" i="14"/>
  <c r="G111" i="14"/>
  <c r="G110" i="14" s="1"/>
  <c r="G109" i="14" s="1"/>
  <c r="G108" i="14" s="1"/>
  <c r="F111" i="14"/>
  <c r="F110" i="14" s="1"/>
  <c r="F109" i="14" s="1"/>
  <c r="F108" i="14" s="1"/>
  <c r="E111" i="14"/>
  <c r="E110" i="14" s="1"/>
  <c r="E109" i="14" s="1"/>
  <c r="E108" i="14" s="1"/>
  <c r="E118" i="14"/>
  <c r="F118" i="14"/>
  <c r="G118" i="14"/>
  <c r="H56" i="14"/>
  <c r="H55" i="14"/>
  <c r="H52" i="14"/>
  <c r="H49" i="14"/>
  <c r="H48" i="14"/>
  <c r="H47" i="14"/>
  <c r="H45" i="14"/>
  <c r="H44" i="14"/>
  <c r="H43" i="14"/>
  <c r="H42" i="14"/>
  <c r="H41" i="14"/>
  <c r="H40" i="14"/>
  <c r="H39" i="14"/>
  <c r="H38" i="14"/>
  <c r="H37" i="14"/>
  <c r="H35" i="14"/>
  <c r="H34" i="14"/>
  <c r="H33" i="14"/>
  <c r="H32" i="14"/>
  <c r="H31" i="14"/>
  <c r="H30" i="14"/>
  <c r="H28" i="14"/>
  <c r="H27" i="14"/>
  <c r="H25" i="14"/>
  <c r="I29" i="14"/>
  <c r="I36" i="14"/>
  <c r="I54" i="14"/>
  <c r="I34" i="3"/>
  <c r="I26" i="3"/>
  <c r="F32" i="12"/>
  <c r="I11" i="3" l="1"/>
  <c r="E46" i="12"/>
  <c r="I60" i="3"/>
  <c r="H102" i="14"/>
  <c r="H218" i="14"/>
  <c r="H34" i="3"/>
  <c r="H83" i="3"/>
  <c r="I130" i="3"/>
  <c r="H37" i="3"/>
  <c r="H61" i="3"/>
  <c r="H120" i="3"/>
  <c r="H131" i="3"/>
  <c r="H26" i="3"/>
  <c r="H21" i="3"/>
  <c r="H54" i="14"/>
  <c r="H53" i="14" s="1"/>
  <c r="H8" i="14"/>
  <c r="I246" i="14"/>
  <c r="I245" i="14" s="1"/>
  <c r="I244" i="14" s="1"/>
  <c r="I217" i="14"/>
  <c r="H65" i="3"/>
  <c r="H14" i="3"/>
  <c r="H12" i="3" s="1"/>
  <c r="H105" i="3"/>
  <c r="H146" i="3"/>
  <c r="E32" i="12"/>
  <c r="H96" i="14"/>
  <c r="H95" i="3"/>
  <c r="H74" i="3"/>
  <c r="H92" i="14"/>
  <c r="H181" i="14"/>
  <c r="H236" i="14"/>
  <c r="H235" i="14" s="1"/>
  <c r="H234" i="14" s="1"/>
  <c r="H233" i="14" s="1"/>
  <c r="I256" i="14"/>
  <c r="I255" i="14" s="1"/>
  <c r="H217" i="14"/>
  <c r="H205" i="14"/>
  <c r="H200" i="14" s="1"/>
  <c r="H199" i="14" s="1"/>
  <c r="H198" i="14" s="1"/>
  <c r="H140" i="14"/>
  <c r="I200" i="14"/>
  <c r="I199" i="14" s="1"/>
  <c r="I198" i="14" s="1"/>
  <c r="H189" i="14"/>
  <c r="H193" i="14"/>
  <c r="I177" i="14"/>
  <c r="I176" i="14" s="1"/>
  <c r="I175" i="14" s="1"/>
  <c r="H150" i="14"/>
  <c r="H161" i="14"/>
  <c r="H146" i="14"/>
  <c r="I139" i="14"/>
  <c r="H157" i="14"/>
  <c r="H36" i="14"/>
  <c r="H29" i="14"/>
  <c r="I80" i="14"/>
  <c r="I59" i="3" l="1"/>
  <c r="H11" i="3"/>
  <c r="H130" i="3"/>
  <c r="H91" i="14"/>
  <c r="H139" i="14"/>
  <c r="B32" i="12"/>
  <c r="C32" i="12"/>
  <c r="D32" i="12"/>
  <c r="G71" i="3"/>
  <c r="F71" i="3"/>
  <c r="G69" i="3"/>
  <c r="E19" i="3"/>
  <c r="E17" i="3" s="1"/>
  <c r="G19" i="3"/>
  <c r="G17" i="3" s="1"/>
  <c r="G14" i="3"/>
  <c r="G12" i="3" s="1"/>
  <c r="G42" i="3"/>
  <c r="G161" i="14"/>
  <c r="F161" i="14"/>
  <c r="G146" i="14"/>
  <c r="F146" i="14"/>
  <c r="E11" i="12"/>
  <c r="D11" i="12"/>
  <c r="C11" i="12"/>
  <c r="B11" i="12"/>
  <c r="G51" i="3"/>
  <c r="F51" i="3"/>
  <c r="F50" i="3" s="1"/>
  <c r="F48" i="3" s="1"/>
  <c r="E51" i="3"/>
  <c r="E50" i="3" s="1"/>
  <c r="E48" i="3" s="1"/>
  <c r="C25" i="12"/>
  <c r="B25" i="12"/>
  <c r="G50" i="3" l="1"/>
  <c r="H51" i="3"/>
  <c r="I196" i="14"/>
  <c r="I186" i="14" s="1"/>
  <c r="I185" i="14" s="1"/>
  <c r="I184" i="14" s="1"/>
  <c r="H196" i="14"/>
  <c r="H186" i="14" s="1"/>
  <c r="H185" i="14" s="1"/>
  <c r="H184" i="14" s="1"/>
  <c r="G196" i="14"/>
  <c r="F196" i="14"/>
  <c r="E196" i="14"/>
  <c r="G271" i="14"/>
  <c r="G270" i="14" s="1"/>
  <c r="F271" i="14"/>
  <c r="F270" i="14" s="1"/>
  <c r="F269" i="14" s="1"/>
  <c r="F268" i="14" s="1"/>
  <c r="E271" i="14"/>
  <c r="E270" i="14" s="1"/>
  <c r="E269" i="14" s="1"/>
  <c r="E268" i="14" s="1"/>
  <c r="G167" i="14"/>
  <c r="F167" i="14"/>
  <c r="F166" i="14" s="1"/>
  <c r="E167" i="14"/>
  <c r="E166" i="14" s="1"/>
  <c r="E161" i="14"/>
  <c r="G157" i="14"/>
  <c r="F157" i="14"/>
  <c r="E157" i="14"/>
  <c r="E146" i="14"/>
  <c r="H106" i="14"/>
  <c r="H105" i="14" s="1"/>
  <c r="G106" i="14"/>
  <c r="F106" i="14"/>
  <c r="F105" i="14" s="1"/>
  <c r="E106" i="14"/>
  <c r="E105" i="14" s="1"/>
  <c r="G96" i="14"/>
  <c r="F96" i="14"/>
  <c r="E96" i="14"/>
  <c r="H63" i="14"/>
  <c r="G63" i="14"/>
  <c r="F63" i="14"/>
  <c r="E63" i="14"/>
  <c r="H48" i="3" l="1"/>
  <c r="H10" i="3" s="1"/>
  <c r="H50" i="3"/>
  <c r="G269" i="14"/>
  <c r="G268" i="14" s="1"/>
  <c r="G166" i="14"/>
  <c r="G105" i="14"/>
  <c r="F102" i="14"/>
  <c r="E102" i="14"/>
  <c r="G82" i="14"/>
  <c r="F82" i="14"/>
  <c r="F81" i="14" s="1"/>
  <c r="F80" i="14" s="1"/>
  <c r="E82" i="14"/>
  <c r="E81" i="14" s="1"/>
  <c r="E80" i="14" s="1"/>
  <c r="G87" i="14"/>
  <c r="F87" i="14"/>
  <c r="E87" i="14"/>
  <c r="G89" i="14"/>
  <c r="F89" i="14"/>
  <c r="E89" i="14"/>
  <c r="G92" i="14"/>
  <c r="F92" i="14"/>
  <c r="E92" i="14"/>
  <c r="G120" i="14"/>
  <c r="F120" i="14"/>
  <c r="E120" i="14"/>
  <c r="G126" i="14"/>
  <c r="F126" i="14"/>
  <c r="E126" i="14"/>
  <c r="G134" i="14"/>
  <c r="G133" i="14" s="1"/>
  <c r="G132" i="14" s="1"/>
  <c r="G131" i="14" s="1"/>
  <c r="F134" i="14"/>
  <c r="F133" i="14" s="1"/>
  <c r="F132" i="14" s="1"/>
  <c r="F131" i="14" s="1"/>
  <c r="E134" i="14"/>
  <c r="E133" i="14" s="1"/>
  <c r="E132" i="14" s="1"/>
  <c r="E131" i="14" s="1"/>
  <c r="G140" i="14"/>
  <c r="F140" i="14"/>
  <c r="E140" i="14"/>
  <c r="G144" i="14"/>
  <c r="F144" i="14"/>
  <c r="E144" i="14"/>
  <c r="G150" i="14"/>
  <c r="F150" i="14"/>
  <c r="E150" i="14"/>
  <c r="G153" i="14"/>
  <c r="F153" i="14"/>
  <c r="E153" i="14"/>
  <c r="G170" i="14"/>
  <c r="G169" i="14" s="1"/>
  <c r="F170" i="14"/>
  <c r="F169" i="14" s="1"/>
  <c r="E170" i="14"/>
  <c r="E169" i="14" s="1"/>
  <c r="G173" i="14"/>
  <c r="G172" i="14" s="1"/>
  <c r="F173" i="14"/>
  <c r="F172" i="14" s="1"/>
  <c r="E173" i="14"/>
  <c r="E172" i="14" s="1"/>
  <c r="G177" i="14"/>
  <c r="G176" i="14" s="1"/>
  <c r="G175" i="14" s="1"/>
  <c r="F178" i="14"/>
  <c r="E178" i="14"/>
  <c r="G187" i="14"/>
  <c r="F187" i="14"/>
  <c r="E187" i="14"/>
  <c r="G189" i="14"/>
  <c r="F189" i="14"/>
  <c r="E189" i="14"/>
  <c r="G193" i="14"/>
  <c r="F193" i="14"/>
  <c r="E193" i="14"/>
  <c r="G200" i="14"/>
  <c r="F205" i="14"/>
  <c r="F200" i="14" s="1"/>
  <c r="F199" i="14" s="1"/>
  <c r="F198" i="14" s="1"/>
  <c r="E205" i="14"/>
  <c r="E200" i="14" s="1"/>
  <c r="E199" i="14" s="1"/>
  <c r="E198" i="14" s="1"/>
  <c r="G211" i="14"/>
  <c r="G210" i="14" s="1"/>
  <c r="G209" i="14" s="1"/>
  <c r="G208" i="14" s="1"/>
  <c r="F211" i="14"/>
  <c r="F210" i="14" s="1"/>
  <c r="F209" i="14" s="1"/>
  <c r="F208" i="14" s="1"/>
  <c r="E211" i="14"/>
  <c r="E210" i="14" s="1"/>
  <c r="E209" i="14" s="1"/>
  <c r="E208" i="14" s="1"/>
  <c r="F218" i="14"/>
  <c r="E218" i="14"/>
  <c r="G221" i="14"/>
  <c r="F221" i="14"/>
  <c r="E221" i="14"/>
  <c r="G224" i="14"/>
  <c r="G223" i="14" s="1"/>
  <c r="F224" i="14"/>
  <c r="F223" i="14" s="1"/>
  <c r="E224" i="14"/>
  <c r="E223" i="14" s="1"/>
  <c r="F229" i="14"/>
  <c r="F228" i="14" s="1"/>
  <c r="F227" i="14" s="1"/>
  <c r="F226" i="14" s="1"/>
  <c r="E229" i="14"/>
  <c r="E228" i="14" s="1"/>
  <c r="E227" i="14" s="1"/>
  <c r="E226" i="14" s="1"/>
  <c r="G236" i="14"/>
  <c r="F236" i="14"/>
  <c r="F235" i="14" s="1"/>
  <c r="F234" i="14" s="1"/>
  <c r="F233" i="14" s="1"/>
  <c r="E236" i="14"/>
  <c r="E235" i="14" s="1"/>
  <c r="E234" i="14" s="1"/>
  <c r="E233" i="14" s="1"/>
  <c r="G261" i="14"/>
  <c r="G260" i="14" s="1"/>
  <c r="F261" i="14"/>
  <c r="F260" i="14" s="1"/>
  <c r="E261" i="14"/>
  <c r="E260" i="14" s="1"/>
  <c r="G258" i="14"/>
  <c r="F258" i="14"/>
  <c r="F257" i="14" s="1"/>
  <c r="E258" i="14"/>
  <c r="E257" i="14" s="1"/>
  <c r="G253" i="14"/>
  <c r="G252" i="14" s="1"/>
  <c r="G251" i="14" s="1"/>
  <c r="F253" i="14"/>
  <c r="F252" i="14" s="1"/>
  <c r="F251" i="14" s="1"/>
  <c r="E253" i="14"/>
  <c r="E252" i="14" s="1"/>
  <c r="E251" i="14" s="1"/>
  <c r="G249" i="14"/>
  <c r="F249" i="14"/>
  <c r="E249" i="14"/>
  <c r="G247" i="14"/>
  <c r="F247" i="14"/>
  <c r="E247" i="14"/>
  <c r="G241" i="14"/>
  <c r="G240" i="14" s="1"/>
  <c r="G239" i="14" s="1"/>
  <c r="F241" i="14"/>
  <c r="F240" i="14" s="1"/>
  <c r="F239" i="14" s="1"/>
  <c r="E241" i="14"/>
  <c r="E240" i="14" s="1"/>
  <c r="E239" i="14" s="1"/>
  <c r="G78" i="14"/>
  <c r="G77" i="14" s="1"/>
  <c r="F78" i="14"/>
  <c r="F77" i="14" s="1"/>
  <c r="E78" i="14"/>
  <c r="E77" i="14" s="1"/>
  <c r="G70" i="14"/>
  <c r="F70" i="14"/>
  <c r="E70" i="14"/>
  <c r="G67" i="14"/>
  <c r="F67" i="14"/>
  <c r="E67" i="14"/>
  <c r="H177" i="14"/>
  <c r="H176" i="14" s="1"/>
  <c r="H175" i="14" s="1"/>
  <c r="I134" i="14"/>
  <c r="I133" i="14" s="1"/>
  <c r="I132" i="14" s="1"/>
  <c r="I131" i="14" s="1"/>
  <c r="I96" i="14"/>
  <c r="I92" i="14"/>
  <c r="H89" i="14"/>
  <c r="H86" i="14" s="1"/>
  <c r="H82" i="14"/>
  <c r="H81" i="14" s="1"/>
  <c r="H78" i="14"/>
  <c r="H77" i="14" s="1"/>
  <c r="H70" i="14"/>
  <c r="I63" i="14"/>
  <c r="G54" i="14"/>
  <c r="G53" i="14" s="1"/>
  <c r="F54" i="14"/>
  <c r="F53" i="14" s="1"/>
  <c r="E54" i="14"/>
  <c r="E53" i="14" s="1"/>
  <c r="G46" i="14"/>
  <c r="F46" i="14"/>
  <c r="E46" i="14"/>
  <c r="G36" i="14"/>
  <c r="F36" i="14"/>
  <c r="E36" i="14"/>
  <c r="G29" i="14"/>
  <c r="F29" i="14"/>
  <c r="E29" i="14"/>
  <c r="G24" i="14"/>
  <c r="F24" i="14"/>
  <c r="E24" i="14"/>
  <c r="I91" i="14" l="1"/>
  <c r="G117" i="14"/>
  <c r="G116" i="14" s="1"/>
  <c r="G115" i="14" s="1"/>
  <c r="E62" i="14"/>
  <c r="E61" i="14" s="1"/>
  <c r="E60" i="14" s="1"/>
  <c r="E117" i="14"/>
  <c r="E116" i="14" s="1"/>
  <c r="E115" i="14" s="1"/>
  <c r="E177" i="14"/>
  <c r="E176" i="14" s="1"/>
  <c r="E175" i="14" s="1"/>
  <c r="F117" i="14"/>
  <c r="F116" i="14" s="1"/>
  <c r="F115" i="14" s="1"/>
  <c r="E149" i="14"/>
  <c r="F86" i="14"/>
  <c r="E246" i="14"/>
  <c r="E245" i="14" s="1"/>
  <c r="E244" i="14" s="1"/>
  <c r="E186" i="14"/>
  <c r="E185" i="14" s="1"/>
  <c r="E184" i="14" s="1"/>
  <c r="G228" i="14"/>
  <c r="G227" i="14" s="1"/>
  <c r="G226" i="14" s="1"/>
  <c r="F186" i="14"/>
  <c r="F185" i="14" s="1"/>
  <c r="F184" i="14" s="1"/>
  <c r="E217" i="14"/>
  <c r="E216" i="14" s="1"/>
  <c r="E215" i="14" s="1"/>
  <c r="G186" i="14"/>
  <c r="G185" i="14" s="1"/>
  <c r="G184" i="14" s="1"/>
  <c r="G149" i="14"/>
  <c r="G91" i="14"/>
  <c r="E86" i="14"/>
  <c r="G86" i="14"/>
  <c r="E91" i="14"/>
  <c r="G235" i="14"/>
  <c r="G234" i="14" s="1"/>
  <c r="G233" i="14" s="1"/>
  <c r="G257" i="14"/>
  <c r="G256" i="14" s="1"/>
  <c r="G255" i="14" s="1"/>
  <c r="G199" i="14"/>
  <c r="G198" i="14" s="1"/>
  <c r="G217" i="14"/>
  <c r="G216" i="14" s="1"/>
  <c r="G215" i="14" s="1"/>
  <c r="E256" i="14"/>
  <c r="E255" i="14" s="1"/>
  <c r="G139" i="14"/>
  <c r="F139" i="14"/>
  <c r="E139" i="14"/>
  <c r="G81" i="14"/>
  <c r="G80" i="14" s="1"/>
  <c r="F217" i="14"/>
  <c r="F216" i="14" s="1"/>
  <c r="F215" i="14" s="1"/>
  <c r="F177" i="14"/>
  <c r="F176" i="14" s="1"/>
  <c r="F175" i="14" s="1"/>
  <c r="F149" i="14"/>
  <c r="F91" i="14"/>
  <c r="F256" i="14"/>
  <c r="F255" i="14" s="1"/>
  <c r="F246" i="14"/>
  <c r="F245" i="14" s="1"/>
  <c r="F244" i="14" s="1"/>
  <c r="G246" i="14"/>
  <c r="G245" i="14" s="1"/>
  <c r="G244" i="14" s="1"/>
  <c r="I86" i="14"/>
  <c r="F62" i="14"/>
  <c r="F61" i="14" s="1"/>
  <c r="F60" i="14" s="1"/>
  <c r="G62" i="14"/>
  <c r="G61" i="14" s="1"/>
  <c r="G60" i="14" s="1"/>
  <c r="E23" i="14"/>
  <c r="E22" i="14" s="1"/>
  <c r="E21" i="14" s="1"/>
  <c r="E20" i="14" s="1"/>
  <c r="G23" i="14"/>
  <c r="G22" i="14" s="1"/>
  <c r="G21" i="14" s="1"/>
  <c r="G20" i="14" s="1"/>
  <c r="F23" i="14"/>
  <c r="F22" i="14" s="1"/>
  <c r="F21" i="14" s="1"/>
  <c r="F20" i="14" s="1"/>
  <c r="H80" i="14"/>
  <c r="F15" i="5"/>
  <c r="F10" i="5" s="1"/>
  <c r="E15" i="5"/>
  <c r="E10" i="5" s="1"/>
  <c r="D15" i="5"/>
  <c r="D10" i="5" s="1"/>
  <c r="C15" i="5"/>
  <c r="C10" i="5" s="1"/>
  <c r="B15" i="5"/>
  <c r="B10" i="5" s="1"/>
  <c r="F44" i="12"/>
  <c r="E44" i="12"/>
  <c r="D44" i="12"/>
  <c r="C44" i="12"/>
  <c r="F42" i="12"/>
  <c r="E42" i="12"/>
  <c r="D42" i="12"/>
  <c r="C42" i="12"/>
  <c r="F40" i="12"/>
  <c r="E40" i="12"/>
  <c r="D40" i="12"/>
  <c r="C40" i="12"/>
  <c r="F38" i="12"/>
  <c r="E38" i="12"/>
  <c r="D38" i="12"/>
  <c r="C38" i="12"/>
  <c r="F36" i="12"/>
  <c r="E36" i="12"/>
  <c r="D36" i="12"/>
  <c r="C36" i="12"/>
  <c r="B44" i="12"/>
  <c r="B42" i="12"/>
  <c r="B40" i="12"/>
  <c r="B38" i="12"/>
  <c r="B36" i="12"/>
  <c r="B23" i="12"/>
  <c r="F23" i="12"/>
  <c r="E23" i="12"/>
  <c r="D23" i="12"/>
  <c r="B21" i="12"/>
  <c r="F21" i="12"/>
  <c r="E21" i="12"/>
  <c r="D21" i="12"/>
  <c r="B19" i="12"/>
  <c r="F19" i="12"/>
  <c r="E19" i="12"/>
  <c r="D19" i="12"/>
  <c r="B17" i="12"/>
  <c r="F17" i="12"/>
  <c r="E17" i="12"/>
  <c r="D17" i="12"/>
  <c r="B15" i="12"/>
  <c r="E15" i="12"/>
  <c r="D15" i="12"/>
  <c r="C23" i="12"/>
  <c r="C21" i="12"/>
  <c r="C19" i="12"/>
  <c r="C17" i="12"/>
  <c r="C15" i="12"/>
  <c r="E146" i="3"/>
  <c r="G146" i="3"/>
  <c r="F146" i="3"/>
  <c r="E131" i="3"/>
  <c r="G131" i="3"/>
  <c r="F131" i="3"/>
  <c r="E128" i="3"/>
  <c r="G128" i="3"/>
  <c r="E126" i="3"/>
  <c r="G126" i="3"/>
  <c r="H60" i="3"/>
  <c r="H59" i="3" s="1"/>
  <c r="F126" i="3"/>
  <c r="F128" i="3"/>
  <c r="E37" i="3"/>
  <c r="E34" i="3"/>
  <c r="E31" i="3"/>
  <c r="E29" i="3"/>
  <c r="E26" i="3"/>
  <c r="I41" i="3"/>
  <c r="I10" i="3" s="1"/>
  <c r="G41" i="3"/>
  <c r="G37" i="3"/>
  <c r="G34" i="3"/>
  <c r="G26" i="3"/>
  <c r="G31" i="3"/>
  <c r="G29" i="3"/>
  <c r="E31" i="12" l="1"/>
  <c r="D10" i="12"/>
  <c r="E10" i="12"/>
  <c r="F10" i="12"/>
  <c r="F31" i="12"/>
  <c r="D31" i="12"/>
  <c r="E85" i="14"/>
  <c r="E84" i="14" s="1"/>
  <c r="G214" i="14"/>
  <c r="I85" i="14"/>
  <c r="I84" i="14" s="1"/>
  <c r="F138" i="14"/>
  <c r="F137" i="14" s="1"/>
  <c r="F85" i="14"/>
  <c r="F84" i="14" s="1"/>
  <c r="G85" i="14"/>
  <c r="G84" i="14" s="1"/>
  <c r="G138" i="14"/>
  <c r="G137" i="14" s="1"/>
  <c r="E214" i="14"/>
  <c r="C10" i="12"/>
  <c r="B10" i="12"/>
  <c r="B31" i="12"/>
  <c r="H85" i="14"/>
  <c r="E138" i="14"/>
  <c r="E137" i="14" s="1"/>
  <c r="E59" i="14" s="1"/>
  <c r="F214" i="14"/>
  <c r="H131" i="14"/>
  <c r="C31" i="12"/>
  <c r="E42" i="3"/>
  <c r="E41" i="3" s="1"/>
  <c r="E44" i="3"/>
  <c r="G44" i="3"/>
  <c r="F44" i="3"/>
  <c r="F42" i="3"/>
  <c r="F41" i="3" s="1"/>
  <c r="F34" i="3"/>
  <c r="F37" i="3"/>
  <c r="F31" i="3"/>
  <c r="F29" i="3"/>
  <c r="F26" i="3"/>
  <c r="G24" i="3"/>
  <c r="G21" i="3"/>
  <c r="G11" i="3" s="1"/>
  <c r="G10" i="3" s="1"/>
  <c r="E21" i="3"/>
  <c r="E24" i="3"/>
  <c r="F21" i="3"/>
  <c r="F24" i="3"/>
  <c r="F19" i="3"/>
  <c r="F17" i="3" s="1"/>
  <c r="E14" i="3"/>
  <c r="E12" i="3" s="1"/>
  <c r="F14" i="3"/>
  <c r="F12" i="3" s="1"/>
  <c r="E11" i="3" l="1"/>
  <c r="E10" i="3" s="1"/>
  <c r="G59" i="14"/>
  <c r="G19" i="14" s="1"/>
  <c r="F59" i="14"/>
  <c r="H84" i="14"/>
  <c r="J37" i="1"/>
  <c r="I37" i="1"/>
  <c r="H37" i="1"/>
  <c r="G37" i="1"/>
  <c r="J21" i="1"/>
  <c r="I21" i="1"/>
  <c r="H21" i="1"/>
  <c r="G21" i="1"/>
  <c r="J11" i="1"/>
  <c r="I11" i="1"/>
  <c r="H11" i="1"/>
  <c r="G11" i="1"/>
  <c r="J8" i="1"/>
  <c r="I8" i="1"/>
  <c r="H8" i="1"/>
  <c r="G8" i="1"/>
  <c r="G14" i="1" s="1"/>
  <c r="F37" i="1"/>
  <c r="F21" i="1"/>
  <c r="I14" i="1" l="1"/>
  <c r="J14" i="1"/>
  <c r="J22" i="1" s="1"/>
  <c r="H14" i="1"/>
  <c r="H22" i="1" s="1"/>
  <c r="G22" i="1"/>
  <c r="G28" i="1" s="1"/>
  <c r="G29" i="1" s="1"/>
  <c r="F11" i="1"/>
  <c r="F8" i="1"/>
  <c r="I22" i="1" l="1"/>
  <c r="F14" i="1"/>
  <c r="F22" i="1" s="1"/>
  <c r="F28" i="1" s="1"/>
  <c r="F29" i="1" s="1"/>
  <c r="G74" i="3" l="1"/>
  <c r="F74" i="3"/>
  <c r="E74" i="3" l="1"/>
  <c r="G65" i="3" l="1"/>
  <c r="G61" i="3"/>
  <c r="E61" i="3"/>
  <c r="F61" i="3"/>
  <c r="F65" i="3"/>
  <c r="G152" i="3"/>
  <c r="F152" i="3"/>
  <c r="G144" i="3"/>
  <c r="F144" i="3"/>
  <c r="G140" i="3"/>
  <c r="F140" i="3"/>
  <c r="E140" i="3"/>
  <c r="G124" i="3"/>
  <c r="F124" i="3"/>
  <c r="G120" i="3"/>
  <c r="F120" i="3"/>
  <c r="E120" i="3"/>
  <c r="G117" i="3"/>
  <c r="F117" i="3"/>
  <c r="G113" i="3"/>
  <c r="F113" i="3"/>
  <c r="E113" i="3"/>
  <c r="G105" i="3"/>
  <c r="F105" i="3"/>
  <c r="G95" i="3"/>
  <c r="F95" i="3"/>
  <c r="G88" i="3"/>
  <c r="H88" i="3" s="1"/>
  <c r="F88" i="3"/>
  <c r="G83" i="3"/>
  <c r="F83" i="3"/>
  <c r="F69" i="3"/>
  <c r="E152" i="3"/>
  <c r="E144" i="3"/>
  <c r="E124" i="3"/>
  <c r="E117" i="3"/>
  <c r="E105" i="3"/>
  <c r="E95" i="3"/>
  <c r="E88" i="3"/>
  <c r="E83" i="3"/>
  <c r="E71" i="3"/>
  <c r="E69" i="3"/>
  <c r="E65" i="3"/>
  <c r="F60" i="3" l="1"/>
  <c r="E60" i="3"/>
  <c r="G60" i="3"/>
  <c r="G130" i="3"/>
  <c r="F130" i="3"/>
  <c r="E130" i="3"/>
  <c r="E59" i="3" l="1"/>
  <c r="G59" i="3"/>
  <c r="F59" i="3"/>
  <c r="F11" i="3"/>
  <c r="F10" i="3" s="1"/>
  <c r="H50" i="14"/>
  <c r="H51" i="14"/>
  <c r="I46" i="14"/>
  <c r="I24" i="14"/>
  <c r="H26" i="14"/>
  <c r="H24" i="14" s="1"/>
  <c r="H119" i="14"/>
  <c r="H118" i="14" s="1"/>
  <c r="H121" i="14"/>
  <c r="H122" i="14"/>
  <c r="H123" i="14"/>
  <c r="H124" i="14"/>
  <c r="H125" i="14"/>
  <c r="I120" i="14"/>
  <c r="I126" i="14"/>
  <c r="H129" i="14"/>
  <c r="H126" i="14" s="1"/>
  <c r="H156" i="14"/>
  <c r="H153" i="14" s="1"/>
  <c r="I153" i="14"/>
  <c r="I149" i="14" s="1"/>
  <c r="I138" i="14" s="1"/>
  <c r="I137" i="14" s="1"/>
  <c r="H149" i="14" l="1"/>
  <c r="H138" i="14" s="1"/>
  <c r="H137" i="14" s="1"/>
  <c r="H46" i="14"/>
  <c r="H23" i="14" s="1"/>
  <c r="H22" i="14" s="1"/>
  <c r="H21" i="14" s="1"/>
  <c r="H20" i="14" s="1"/>
  <c r="I23" i="14"/>
  <c r="I22" i="14" s="1"/>
  <c r="I21" i="14" s="1"/>
  <c r="I20" i="14" s="1"/>
  <c r="I117" i="14"/>
  <c r="I116" i="14" s="1"/>
  <c r="I115" i="14" s="1"/>
  <c r="H120" i="14"/>
  <c r="H117" i="14" s="1"/>
  <c r="H116" i="14" s="1"/>
  <c r="H115" i="14" s="1"/>
  <c r="H272" i="14"/>
  <c r="H271" i="14" s="1"/>
  <c r="H270" i="14" s="1"/>
  <c r="H269" i="14" s="1"/>
  <c r="H268" i="14" s="1"/>
  <c r="H263" i="14"/>
  <c r="H262" i="14"/>
  <c r="H261" i="14" l="1"/>
  <c r="H260" i="14" s="1"/>
  <c r="H256" i="14" s="1"/>
  <c r="H255" i="14" s="1"/>
  <c r="H254" i="14"/>
  <c r="H253" i="14" s="1"/>
  <c r="H252" i="14" s="1"/>
  <c r="H251" i="14" l="1"/>
  <c r="I251" i="14" s="1"/>
  <c r="H248" i="14"/>
  <c r="H247" i="14" s="1"/>
  <c r="H246" i="14" s="1"/>
  <c r="H245" i="14" s="1"/>
  <c r="H244" i="14" s="1"/>
  <c r="H242" i="14"/>
  <c r="H241" i="14" s="1"/>
  <c r="H240" i="14" s="1"/>
  <c r="H239" i="14" s="1"/>
  <c r="H230" i="14"/>
  <c r="H225" i="14"/>
  <c r="H224" i="14" s="1"/>
  <c r="H223" i="14" s="1"/>
  <c r="H216" i="14" s="1"/>
  <c r="H215" i="14" s="1"/>
  <c r="I224" i="14"/>
  <c r="I223" i="14" s="1"/>
  <c r="I216" i="14" s="1"/>
  <c r="I215" i="14" s="1"/>
  <c r="I67" i="14"/>
  <c r="I62" i="14" s="1"/>
  <c r="I61" i="14" s="1"/>
  <c r="I60" i="14" s="1"/>
  <c r="I59" i="14" s="1"/>
  <c r="H68" i="14"/>
  <c r="H67" i="14" s="1"/>
  <c r="H62" i="14" s="1"/>
  <c r="H61" i="14" s="1"/>
  <c r="H60" i="14" s="1"/>
  <c r="H59" i="14" s="1"/>
  <c r="H229" i="14" l="1"/>
  <c r="H228" i="14" s="1"/>
  <c r="H227" i="14" s="1"/>
  <c r="H226" i="14" s="1"/>
  <c r="H214" i="14" s="1"/>
  <c r="H19" i="14" s="1"/>
  <c r="I214" i="14"/>
  <c r="I19" i="14" s="1"/>
</calcChain>
</file>

<file path=xl/sharedStrings.xml><?xml version="1.0" encoding="utf-8"?>
<sst xmlns="http://schemas.openxmlformats.org/spreadsheetml/2006/main" count="625" uniqueCount="250">
  <si>
    <t>PRIHODI UKUPNO</t>
  </si>
  <si>
    <t>RASHODI UKUPNO</t>
  </si>
  <si>
    <t>VIŠAK / MANJAK IZ PRETHODNE(IH) GODINE KOJI ĆE SE RASPOREDITI / POKRITI</t>
  </si>
  <si>
    <t>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</si>
  <si>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</si>
  <si>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</si>
  <si>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</si>
  <si>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</si>
  <si>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</si>
  <si>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</si>
  <si>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</si>
  <si>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</si>
  <si>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</si>
  <si>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</si>
  <si>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</si>
  <si>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</si>
  <si>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</si>
  <si>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</si>
  <si>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</si>
  <si>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</si>
  <si>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</si>
  <si>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</si>
  <si>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</si>
  <si>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</si>
  <si>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</si>
  <si>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</si>
  <si>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</si>
  <si>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</si>
  <si>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</si>
  <si>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</si>
  <si>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</si>
  <si>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</si>
  <si>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</si>
  <si>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</si>
  <si>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</si>
  <si>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Pomoći-pror.korisnici</t>
  </si>
  <si>
    <t>Prihodi od imovine</t>
  </si>
  <si>
    <t>Opći prihodi i primici-pror.korisnici</t>
  </si>
  <si>
    <t>Prihodi od upravnih i adm.pristojbi, pristojbi po posebnim propisima i naknada</t>
  </si>
  <si>
    <t>Prihodi posebne namjene-pror.korisnici</t>
  </si>
  <si>
    <t>Prihodi od prodaje proizvoda i robe te pruženih usluga i prihodi od donacija</t>
  </si>
  <si>
    <t>Vlastiti prihodi-pror.korisnici</t>
  </si>
  <si>
    <t>Donacije-pror.korisnici</t>
  </si>
  <si>
    <t>Prihodi od prodaje nefinanc.imovine-pror.korisnici</t>
  </si>
  <si>
    <t>01 Javni red i sigurnost</t>
  </si>
  <si>
    <t>032 Usluge protupožarne zaštite</t>
  </si>
  <si>
    <t>08 Rekreacija, kultura i religija</t>
  </si>
  <si>
    <t>082 Službe kulture</t>
  </si>
  <si>
    <t>04 Obrazovanje</t>
  </si>
  <si>
    <t>091 Predškolsko i osnovno obrazovanje</t>
  </si>
  <si>
    <t>Prihodi za decentralizirane funkcije-Grad</t>
  </si>
  <si>
    <t>Prihodi za posebne namjene</t>
  </si>
  <si>
    <t>Donacije</t>
  </si>
  <si>
    <t>Pomoći</t>
  </si>
  <si>
    <t>Prihodi od prodaje nefinancijske imovine i naknade s naslova osiguranja</t>
  </si>
  <si>
    <t>Financijski rashodi</t>
  </si>
  <si>
    <t>Naknade građanima i kućanstvima na temelju osiguranja i druge naknade</t>
  </si>
  <si>
    <t>Rashodi za dodatna ulaganja na nefinancijskoj imovini</t>
  </si>
  <si>
    <t>Pomoći pror.korisnicima iz pror.koji im nije nadležan</t>
  </si>
  <si>
    <t>Tekuće pomoći PK iz proračuna koji im nije nadležan</t>
  </si>
  <si>
    <t>Kapitalne pomoći PK iz proračuna koji im nije nadležan</t>
  </si>
  <si>
    <t>Prihodi po posebnim propisima</t>
  </si>
  <si>
    <t>Ostali nespomenuti prihodi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</si>
  <si>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</si>
  <si>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</si>
  <si>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</si>
  <si>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</si>
  <si>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</si>
  <si>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 za financiranje redovne djelatnosti PK</t>
  </si>
  <si>
    <t>Prihodi iz nadležnog proračuna za financiranje rashoda za nabavu nefinancijske imovine</t>
  </si>
  <si>
    <t>Prihodi od prodaje građevinskih objekata</t>
  </si>
  <si>
    <t>Stambeni objekti</t>
  </si>
  <si>
    <t>PROGRAM 2003</t>
  </si>
  <si>
    <t>Aktivnost A200302</t>
  </si>
  <si>
    <t>Izvor financiranja 31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</si>
  <si>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</si>
  <si>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</si>
  <si>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</si>
  <si>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</si>
  <si>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</si>
  <si>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</si>
  <si>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Naknade troškova zaposlenima</t>
  </si>
  <si>
    <t>Službena putovanja</t>
  </si>
  <si>
    <t>Stručno usavršavanje zaposlenika</t>
  </si>
  <si>
    <t>Rashodi za materijal i energiju</t>
  </si>
  <si>
    <t>Materijal i sirovine</t>
  </si>
  <si>
    <t>Energija</t>
  </si>
  <si>
    <t>Sitni inventar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</si>
  <si>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</si>
  <si>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</si>
  <si>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</si>
  <si>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</si>
  <si>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</si>
  <si>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</si>
  <si>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</si>
  <si>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</si>
  <si>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</si>
  <si>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</si>
  <si>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</si>
  <si>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</si>
  <si>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</si>
  <si>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</si>
  <si>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Pristojbe i naknade</t>
  </si>
  <si>
    <t>Ostali financijski rashodi</t>
  </si>
  <si>
    <t>Bankarske usluge i usluge platnog prometa</t>
  </si>
  <si>
    <t>Zatezne kamate</t>
  </si>
  <si>
    <t>Ostale naknade građanima iz proračuna</t>
  </si>
  <si>
    <t>Naknade građanima i kućanstvima u naravi</t>
  </si>
  <si>
    <t>Postrojenja i oprema</t>
  </si>
  <si>
    <t>Uredska oprema i namještaj</t>
  </si>
  <si>
    <t>Uređaji, strojevi i oprema za ostale namjene</t>
  </si>
  <si>
    <t>Knjige, umjetnička djela i ostale izložbene vrijednosti</t>
  </si>
  <si>
    <t xml:space="preserve">Knjige </t>
  </si>
  <si>
    <t>Dodatna ulaganja na građevinskim objektima</t>
  </si>
  <si>
    <t>Plaće (bruto)</t>
  </si>
  <si>
    <t>Doprinosi za obvvezno osiguranje u slučaju nezaposlenosti</t>
  </si>
  <si>
    <t>Naknade za prijevoz, za rad naterenu i odvojeni život</t>
  </si>
  <si>
    <t>Ostale naknade troškova zaposlenima</t>
  </si>
  <si>
    <t>Uredski materijal i ostali materijalni rashodi</t>
  </si>
  <si>
    <t>Članarine i norme</t>
  </si>
  <si>
    <t>Opći prihodi i primici-Grad DEC</t>
  </si>
  <si>
    <t>Troškovi sudskih postupaka</t>
  </si>
  <si>
    <t>Opći prihodi i primici-Grad iznad min. fin. st.</t>
  </si>
  <si>
    <t>Sportska i glazbena oprema</t>
  </si>
  <si>
    <t>Aktivnost A200301</t>
  </si>
  <si>
    <t>Kapitalni projekt K200301</t>
  </si>
  <si>
    <t>OSNOVNOŠKOLSKO OBRAZOVANJE</t>
  </si>
  <si>
    <t>Prihodi za decentralizirane funkcije</t>
  </si>
  <si>
    <t>Djelatnost osnovnih škola-iznad zakonskog standarda</t>
  </si>
  <si>
    <t>Građenje,adaptacija i sanacija te opremanje školskih objekata</t>
  </si>
  <si>
    <t>Izvor financiranja</t>
  </si>
  <si>
    <t>Djelatnost osnovnih škola-minimalni financijski standard</t>
  </si>
  <si>
    <t>Materijal i dijelovi za tekuće i investicijsko održavanje</t>
  </si>
  <si>
    <t>Naknade za prijevoz, za rad na terenu i odvojeni život</t>
  </si>
  <si>
    <t>Knjige (UDŽBENICI)</t>
  </si>
  <si>
    <t>Izvršenje 2022.*</t>
  </si>
  <si>
    <t>Plan 2023.</t>
  </si>
  <si>
    <t>6 PRIHODI POSLOVANJA</t>
  </si>
  <si>
    <t>3 RASHODI  POSLOVANJA</t>
  </si>
  <si>
    <t>4 RASHODI ZA NABAVU NEFINANCIJSKE IMOVINE</t>
  </si>
  <si>
    <t>7 PRIHODI OD PRODAJE NEFINANCIJSKE IMOVINE</t>
  </si>
  <si>
    <t>5 IZDACI ZA FINANCIJSKU IMOVINU I OTPLATE ZAJMOVA</t>
  </si>
  <si>
    <t>8 PRIMICI OD FINANCIJSKE IMOVINE I ZADUŽIVANJA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</si>
  <si>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</si>
  <si>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</si>
  <si>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</si>
  <si>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</si>
  <si>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</si>
  <si>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PRIHODI PREMA EKONOMSKOJ KLASIFIKACIJI</t>
  </si>
  <si>
    <t>Izvršenje 2022.</t>
  </si>
  <si>
    <t>Plan za 2024.</t>
  </si>
  <si>
    <t>RASHODI PREMA EKONOMSKOJ KLASIFIKACIJI</t>
  </si>
  <si>
    <t>PRIMICI UKUPNO</t>
  </si>
  <si>
    <t>IZDACI UKUPNO</t>
  </si>
  <si>
    <t>PRIHODI PREMA IZVORIMA FINANCIRANJA</t>
  </si>
  <si>
    <t>Brojčana oznaka i naziv</t>
  </si>
  <si>
    <t>1 Opći prihodi i primici</t>
  </si>
  <si>
    <t xml:space="preserve">  12 Opći prihodi i primici-pr.kor.</t>
  </si>
  <si>
    <t>2 Vlastiti prihodi</t>
  </si>
  <si>
    <t xml:space="preserve">  22 Vlastiti prihodi-pr.kor. </t>
  </si>
  <si>
    <t>3 Prihodi za posebne namjene</t>
  </si>
  <si>
    <t xml:space="preserve">  31 Prihodi za dec.funkcije-Grad </t>
  </si>
  <si>
    <t xml:space="preserve">  37 Prihodi za posebne namjene-pr.kor. </t>
  </si>
  <si>
    <t>4 Pomoći</t>
  </si>
  <si>
    <t xml:space="preserve">  43 Pomoći-pr.kor.</t>
  </si>
  <si>
    <t>5 Donacije</t>
  </si>
  <si>
    <t xml:space="preserve">  52 Donacije-pr.kor. </t>
  </si>
  <si>
    <t xml:space="preserve">6 Prihodi od prodaje ili zamjene nef.imovine </t>
  </si>
  <si>
    <t>RASHODI PREMA IZVORIMA FINANCIRANJA</t>
  </si>
  <si>
    <t>B. RAČUN FINANCIRANJA PREMA IZVORIMA FINANCIRANJA</t>
  </si>
  <si>
    <t xml:space="preserve">7 Namjenski primici </t>
  </si>
  <si>
    <t xml:space="preserve">  72 Namjenski primici od zaduživanja-pr.kor.</t>
  </si>
  <si>
    <t xml:space="preserve">  11 Opći prihodi i primici</t>
  </si>
  <si>
    <t xml:space="preserve">  22 Vlastiti prihodi</t>
  </si>
  <si>
    <t>B. RAČUN FINANCIRANJA PREMA EKONOMSKOJ KLASIFIKACIJI</t>
  </si>
  <si>
    <t>Prihodi od financijske imovine</t>
  </si>
  <si>
    <t>Kamate na oročena sredstva i depozite po viđenju</t>
  </si>
  <si>
    <t>Prihodi od prodaje nefinancijske imovine i naknada s naslova osiguranja</t>
  </si>
  <si>
    <t>Ostali rashodi</t>
  </si>
  <si>
    <t>Ostale tekuće donacije</t>
  </si>
  <si>
    <t>Višak prihoda poslovanja-preneseni</t>
  </si>
  <si>
    <t xml:space="preserve">  62 Prihodi od prodaje ili zamjene nef.imovine inaknade s naslova osiguranja-pr.kor. </t>
  </si>
  <si>
    <t>Opći prihodi i primici</t>
  </si>
  <si>
    <t>Službena,radna i zaštitna odjeća i obuća</t>
  </si>
  <si>
    <t>IF 37 - Preneseni višak</t>
  </si>
  <si>
    <t>IF 43 - Preneseni višak</t>
  </si>
  <si>
    <t>Materijal i dijelovi za tek. i inv.održ.</t>
  </si>
  <si>
    <t>IF 52 - Preneseni višak</t>
  </si>
  <si>
    <t>Dodatna ulaganja na građevinskim objektima-vrata</t>
  </si>
  <si>
    <t>Dodatna ulaganja na građevinskim objektima-tornjevi</t>
  </si>
  <si>
    <t>IF 22 - Preneseni višak</t>
  </si>
  <si>
    <t>Ostale naknade troškova zaposlenika</t>
  </si>
  <si>
    <t>Doprinosi za obvezno osiguranje u slučaju nezaposlenosti</t>
  </si>
  <si>
    <t>Opći prihodi i primici-Grad iznad minimalnog financijskog standarda</t>
  </si>
  <si>
    <t>Vlastiti izvori</t>
  </si>
  <si>
    <t>11-Opći prihodi i primici-Grad iznad mfs</t>
  </si>
  <si>
    <t xml:space="preserve">  11 Opći prihodi i primici-iznad mfs.</t>
  </si>
  <si>
    <t>Prihodi iz nadležnog proračuna za financiranje rashoda poslovanja</t>
  </si>
  <si>
    <t>C) PRENESENI VIŠAK ILI PRENESENI MANJAK</t>
  </si>
  <si>
    <t>9 Vlastiti izvori</t>
  </si>
  <si>
    <t>Povećanje/smanjenje</t>
  </si>
  <si>
    <t>Dodatna ulaganja na građevinskim objektima-unutarnja stolarija (vrata)</t>
  </si>
  <si>
    <t>URBROJ: 2140-1-4-01-24-1</t>
  </si>
  <si>
    <r>
      <t xml:space="preserve">RAZLIKA - </t>
    </r>
    <r>
      <rPr>
        <b/>
        <u/>
        <sz val="10"/>
        <rFont val="Arial"/>
        <family val="2"/>
        <charset val="238"/>
      </rPr>
      <t xml:space="preserve">VIŠAK </t>
    </r>
    <r>
      <rPr>
        <b/>
        <sz val="10"/>
        <rFont val="Arial"/>
        <family val="2"/>
        <charset val="238"/>
      </rPr>
      <t>/ MANJAK</t>
    </r>
  </si>
  <si>
    <r>
      <rPr>
        <b/>
        <u/>
        <sz val="10"/>
        <rFont val="Arial"/>
        <family val="2"/>
        <charset val="238"/>
      </rPr>
      <t>VIŠAK</t>
    </r>
    <r>
      <rPr>
        <b/>
        <sz val="10"/>
        <rFont val="Arial"/>
        <family val="2"/>
        <charset val="238"/>
      </rPr>
      <t xml:space="preserve"> / MANJAK + NETO FINANCIRANJE</t>
    </r>
  </si>
  <si>
    <r>
      <t xml:space="preserve">UKUPSN DONOS </t>
    </r>
    <r>
      <rPr>
        <b/>
        <u/>
        <sz val="10"/>
        <color rgb="FF000000"/>
        <rFont val="Arial"/>
        <family val="2"/>
        <charset val="238"/>
      </rPr>
      <t>VIŠKA</t>
    </r>
    <r>
      <rPr>
        <b/>
        <sz val="10"/>
        <color indexed="8"/>
        <rFont val="Arial"/>
        <family val="2"/>
        <charset val="238"/>
      </rPr>
      <t xml:space="preserve"> / MANJKA IZ PRETHODNE(IH) GODINE</t>
    </r>
  </si>
  <si>
    <r>
      <rPr>
        <b/>
        <u/>
        <sz val="10"/>
        <color rgb="FF000000"/>
        <rFont val="Arial"/>
        <family val="2"/>
        <charset val="238"/>
      </rPr>
      <t>VIŠAK</t>
    </r>
    <r>
      <rPr>
        <b/>
        <sz val="10"/>
        <color indexed="8"/>
        <rFont val="Arial"/>
        <family val="2"/>
        <charset val="238"/>
      </rPr>
      <t xml:space="preserve"> / MANJAK IZ PRETHODNE(IH) GODINE KOJI ĆE SE RASPOREDITI/POKRITI </t>
    </r>
  </si>
  <si>
    <t>Dodatna ulaganja na građevinskim objektima-sjeverni bočni toranj+kosi krov</t>
  </si>
  <si>
    <t>Opći prihodi i primici-Grad iznad minimalnog fin. st.</t>
  </si>
  <si>
    <t>Dodatna ulaganja na građevinskim objektima-južni bočni toranj</t>
  </si>
  <si>
    <r>
      <t xml:space="preserve">PRIJEDLOG - 3. IZMJENE I DOPUNE FINANCIJSKOG PLANA  </t>
    </r>
    <r>
      <rPr>
        <b/>
        <sz val="12"/>
        <color rgb="FF000000"/>
        <rFont val="Arial"/>
        <family val="2"/>
        <charset val="238"/>
      </rPr>
      <t>OSNOVNE ŠKOLE "LJUDEVIT GAJ"KRAPINA</t>
    </r>
    <r>
      <rPr>
        <b/>
        <sz val="12"/>
        <color indexed="8"/>
        <rFont val="Arial"/>
        <family val="2"/>
        <charset val="238"/>
      </rPr>
      <t xml:space="preserve">
ZA 2024. </t>
    </r>
  </si>
  <si>
    <t>Novi plan 2024. (3.izmjene i dopune)</t>
  </si>
  <si>
    <t>Osnovna škola "Ljudevit Gaj"Krapina</t>
  </si>
  <si>
    <t>IZVORI FINANCIRANJA UKUPNO</t>
  </si>
  <si>
    <t>Opći prihodi i primici-decentralizirana sredsva</t>
  </si>
  <si>
    <t>Opći prihodi i primici-Grad iznad MFS</t>
  </si>
  <si>
    <t>Opći prihodi i primici-prihodi od banke</t>
  </si>
  <si>
    <t>Rezultat</t>
  </si>
  <si>
    <t>IF 31</t>
  </si>
  <si>
    <t>IF 11</t>
  </si>
  <si>
    <t>IF 12</t>
  </si>
  <si>
    <t>IF 22</t>
  </si>
  <si>
    <t>IF 37</t>
  </si>
  <si>
    <t>IF 43</t>
  </si>
  <si>
    <t>IF 52</t>
  </si>
  <si>
    <t>IF 62</t>
  </si>
  <si>
    <t>IF 92</t>
  </si>
  <si>
    <t>Vlastiti prihodi -višak</t>
  </si>
  <si>
    <t>Prihodi za posebne namjene-višak</t>
  </si>
  <si>
    <t>Pomoći-višak (tornjevi)</t>
  </si>
  <si>
    <t>Pomoći-višak (KZŽ)</t>
  </si>
  <si>
    <t>Donacije-višak</t>
  </si>
  <si>
    <t>Manjak prihoda poslovanja</t>
  </si>
  <si>
    <t>Višak prihoda poslovanja</t>
  </si>
  <si>
    <t>Manjak pokriven tekućim prihodima</t>
  </si>
  <si>
    <t>Višak korišten za pokriće rashoda</t>
  </si>
  <si>
    <t>Pomoći-(prehrana učenika)</t>
  </si>
  <si>
    <t>22 Vlastiti prihodi</t>
  </si>
  <si>
    <t>37 Prihodi za posebne namjene</t>
  </si>
  <si>
    <t>43 Pomoći (MK-tornjevi)</t>
  </si>
  <si>
    <t>43 Pomoći (KZŽ)</t>
  </si>
  <si>
    <t>52 Donacije</t>
  </si>
  <si>
    <t>PRIHODI (6+7+9)</t>
  </si>
  <si>
    <t>RASHODI (3+4+9)</t>
  </si>
  <si>
    <t>92 Rezultat poslovanja</t>
  </si>
  <si>
    <r>
      <t xml:space="preserve">PRIJEDLOG - 3. IZMJENE I DOPUNE FINANCIJSKOG PLANA  </t>
    </r>
    <r>
      <rPr>
        <b/>
        <sz val="11"/>
        <color rgb="FF000000"/>
        <rFont val="Arial"/>
        <family val="2"/>
        <charset val="238"/>
      </rPr>
      <t>OSNOVNE ŠKOLE "LJUDEVIT GAJ"KRAPINA</t>
    </r>
    <r>
      <rPr>
        <b/>
        <sz val="11"/>
        <color indexed="8"/>
        <rFont val="Arial"/>
        <family val="2"/>
        <charset val="238"/>
      </rPr>
      <t xml:space="preserve">
ZA 2024. </t>
    </r>
  </si>
  <si>
    <t>KLASA: 400-02/23-01/10</t>
  </si>
  <si>
    <t>Krapina, 08.11.2024.</t>
  </si>
  <si>
    <t>Predsjednik Školskog odbora</t>
  </si>
  <si>
    <t>Ivan Zubić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</si>
</sst>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i/>
      <sz val="8"/>
      <color indexed="8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2" fontId="8" fillId="2" borderId="3" xfId="0" quotePrefix="1" applyNumberFormat="1" applyFont="1" applyFill="1" applyBorder="1" applyAlignment="1">
      <alignment horizontal="left" vertical="center" wrapText="1"/>
    </xf>
    <xf numFmtId="0" fontId="12" fillId="0" borderId="0" xfId="0" applyFont="1"/>
    <xf numFmtId="3" fontId="6" fillId="3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17" fillId="2" borderId="3" xfId="0" quotePrefix="1" applyFont="1" applyFill="1" applyBorder="1" applyAlignment="1">
      <alignment horizontal="left" vertical="center"/>
    </xf>
    <xf numFmtId="2" fontId="17" fillId="2" borderId="3" xfId="0" quotePrefix="1" applyNumberFormat="1" applyFont="1" applyFill="1" applyBorder="1" applyAlignment="1">
      <alignment horizontal="left" vertical="center" wrapText="1"/>
    </xf>
    <xf numFmtId="2" fontId="9" fillId="2" borderId="3" xfId="0" quotePrefix="1" applyNumberFormat="1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0" xfId="0" applyAlignment="1">
      <alignment wrapText="1"/>
    </xf>
    <xf numFmtId="3" fontId="0" fillId="0" borderId="3" xfId="0" applyNumberFormat="1" applyBorder="1"/>
    <xf numFmtId="3" fontId="0" fillId="0" borderId="4" xfId="0" applyNumberFormat="1" applyBorder="1"/>
    <xf numFmtId="3" fontId="6" fillId="6" borderId="4" xfId="0" applyNumberFormat="1" applyFont="1" applyFill="1" applyBorder="1" applyAlignment="1">
      <alignment horizontal="right"/>
    </xf>
    <xf numFmtId="0" fontId="17" fillId="6" borderId="3" xfId="0" quotePrefix="1" applyFont="1" applyFill="1" applyBorder="1" applyAlignment="1">
      <alignment horizontal="left" vertical="center" wrapText="1"/>
    </xf>
    <xf numFmtId="3" fontId="1" fillId="6" borderId="3" xfId="0" applyNumberFormat="1" applyFont="1" applyFill="1" applyBorder="1"/>
    <xf numFmtId="0" fontId="9" fillId="2" borderId="3" xfId="0" quotePrefix="1" applyFont="1" applyFill="1" applyBorder="1" applyAlignment="1">
      <alignment horizontal="left" vertical="center" wrapText="1"/>
    </xf>
    <xf numFmtId="0" fontId="1" fillId="6" borderId="3" xfId="0" applyFont="1" applyFill="1" applyBorder="1"/>
    <xf numFmtId="0" fontId="17" fillId="5" borderId="3" xfId="0" quotePrefix="1" applyFont="1" applyFill="1" applyBorder="1" applyAlignment="1">
      <alignment horizontal="left" vertical="center" wrapText="1"/>
    </xf>
    <xf numFmtId="3" fontId="6" fillId="5" borderId="3" xfId="0" applyNumberFormat="1" applyFont="1" applyFill="1" applyBorder="1" applyAlignment="1">
      <alignment horizontal="right"/>
    </xf>
    <xf numFmtId="0" fontId="7" fillId="2" borderId="1" xfId="0" quotePrefix="1" applyFont="1" applyFill="1" applyBorder="1" applyAlignment="1">
      <alignment horizontal="left" vertical="center"/>
    </xf>
    <xf numFmtId="0" fontId="7" fillId="2" borderId="2" xfId="0" quotePrefix="1" applyFont="1" applyFill="1" applyBorder="1" applyAlignment="1">
      <alignment horizontal="left" vertical="center"/>
    </xf>
    <xf numFmtId="0" fontId="7" fillId="2" borderId="4" xfId="0" quotePrefix="1" applyFont="1" applyFill="1" applyBorder="1" applyAlignment="1">
      <alignment horizontal="left" vertical="center"/>
    </xf>
    <xf numFmtId="0" fontId="8" fillId="2" borderId="4" xfId="0" quotePrefix="1" applyFont="1" applyFill="1" applyBorder="1" applyAlignment="1">
      <alignment horizontal="left" vertical="center"/>
    </xf>
    <xf numFmtId="3" fontId="19" fillId="0" borderId="3" xfId="0" applyNumberFormat="1" applyFont="1" applyBorder="1"/>
    <xf numFmtId="0" fontId="6" fillId="2" borderId="4" xfId="0" applyFont="1" applyFill="1" applyBorder="1" applyAlignment="1">
      <alignment horizontal="left" vertical="center" wrapText="1"/>
    </xf>
    <xf numFmtId="0" fontId="20" fillId="2" borderId="3" xfId="0" quotePrefix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3" fontId="7" fillId="2" borderId="3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7" borderId="4" xfId="0" applyFont="1" applyFill="1" applyBorder="1" applyAlignment="1">
      <alignment horizontal="left" vertical="center" wrapText="1"/>
    </xf>
    <xf numFmtId="3" fontId="6" fillId="7" borderId="4" xfId="0" applyNumberFormat="1" applyFont="1" applyFill="1" applyBorder="1" applyAlignment="1">
      <alignment horizontal="right"/>
    </xf>
    <xf numFmtId="0" fontId="18" fillId="6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0" fillId="0" borderId="3" xfId="0" applyNumberFormat="1" applyBorder="1"/>
    <xf numFmtId="164" fontId="21" fillId="0" borderId="3" xfId="0" applyNumberFormat="1" applyFont="1" applyBorder="1"/>
    <xf numFmtId="0" fontId="18" fillId="6" borderId="1" xfId="0" applyFont="1" applyFill="1" applyBorder="1" applyAlignment="1">
      <alignment horizontal="left" vertical="center"/>
    </xf>
    <xf numFmtId="0" fontId="18" fillId="6" borderId="2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21" fillId="0" borderId="3" xfId="0" applyNumberFormat="1" applyFont="1" applyBorder="1"/>
    <xf numFmtId="3" fontId="0" fillId="2" borderId="3" xfId="0" applyNumberFormat="1" applyFill="1" applyBorder="1"/>
    <xf numFmtId="0" fontId="22" fillId="8" borderId="1" xfId="0" quotePrefix="1" applyFont="1" applyFill="1" applyBorder="1" applyAlignment="1">
      <alignment horizontal="left" vertical="center"/>
    </xf>
    <xf numFmtId="0" fontId="7" fillId="8" borderId="2" xfId="0" quotePrefix="1" applyFont="1" applyFill="1" applyBorder="1" applyAlignment="1">
      <alignment horizontal="left" vertical="center"/>
    </xf>
    <xf numFmtId="0" fontId="7" fillId="8" borderId="4" xfId="0" quotePrefix="1" applyFont="1" applyFill="1" applyBorder="1" applyAlignment="1">
      <alignment horizontal="left" vertical="center"/>
    </xf>
    <xf numFmtId="0" fontId="17" fillId="8" borderId="3" xfId="0" applyFont="1" applyFill="1" applyBorder="1" applyAlignment="1">
      <alignment vertical="center" wrapText="1"/>
    </xf>
    <xf numFmtId="3" fontId="0" fillId="8" borderId="3" xfId="0" applyNumberFormat="1" applyFill="1" applyBorder="1"/>
    <xf numFmtId="0" fontId="23" fillId="2" borderId="3" xfId="0" quotePrefix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3" fontId="0" fillId="0" borderId="6" xfId="0" applyNumberFormat="1" applyBorder="1"/>
    <xf numFmtId="0" fontId="18" fillId="5" borderId="1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vertical="center" wrapText="1"/>
    </xf>
    <xf numFmtId="3" fontId="24" fillId="2" borderId="3" xfId="0" applyNumberFormat="1" applyFont="1" applyFill="1" applyBorder="1" applyAlignment="1">
      <alignment horizontal="right"/>
    </xf>
    <xf numFmtId="3" fontId="25" fillId="2" borderId="3" xfId="0" applyNumberFormat="1" applyFont="1" applyFill="1" applyBorder="1" applyAlignment="1">
      <alignment horizontal="right"/>
    </xf>
    <xf numFmtId="0" fontId="17" fillId="2" borderId="3" xfId="0" quotePrefix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0" fillId="2" borderId="3" xfId="0" applyFill="1" applyBorder="1"/>
    <xf numFmtId="3" fontId="1" fillId="2" borderId="3" xfId="0" applyNumberFormat="1" applyFont="1" applyFill="1" applyBorder="1"/>
    <xf numFmtId="3" fontId="19" fillId="2" borderId="3" xfId="0" applyNumberFormat="1" applyFont="1" applyFill="1" applyBorder="1"/>
    <xf numFmtId="0" fontId="1" fillId="2" borderId="3" xfId="0" applyFont="1" applyFill="1" applyBorder="1"/>
    <xf numFmtId="0" fontId="0" fillId="2" borderId="0" xfId="0" applyFill="1"/>
    <xf numFmtId="3" fontId="1" fillId="3" borderId="3" xfId="0" applyNumberFormat="1" applyFont="1" applyFill="1" applyBorder="1"/>
    <xf numFmtId="3" fontId="0" fillId="2" borderId="4" xfId="0" applyNumberFormat="1" applyFill="1" applyBorder="1"/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3" fontId="26" fillId="0" borderId="3" xfId="0" applyNumberFormat="1" applyFont="1" applyBorder="1"/>
    <xf numFmtId="3" fontId="9" fillId="2" borderId="3" xfId="0" applyNumberFormat="1" applyFont="1" applyFill="1" applyBorder="1" applyAlignment="1">
      <alignment horizontal="right"/>
    </xf>
    <xf numFmtId="3" fontId="27" fillId="0" borderId="3" xfId="0" applyNumberFormat="1" applyFont="1" applyBorder="1"/>
    <xf numFmtId="3" fontId="31" fillId="0" borderId="3" xfId="0" applyNumberFormat="1" applyFont="1" applyBorder="1"/>
    <xf numFmtId="3" fontId="6" fillId="3" borderId="3" xfId="0" quotePrefix="1" applyNumberFormat="1" applyFont="1" applyFill="1" applyBorder="1" applyAlignment="1">
      <alignment horizontal="right"/>
    </xf>
    <xf numFmtId="164" fontId="1" fillId="0" borderId="3" xfId="0" applyNumberFormat="1" applyFont="1" applyBorder="1"/>
    <xf numFmtId="3" fontId="1" fillId="0" borderId="3" xfId="0" applyNumberFormat="1" applyFont="1" applyBorder="1"/>
    <xf numFmtId="3" fontId="32" fillId="2" borderId="3" xfId="0" applyNumberFormat="1" applyFont="1" applyFill="1" applyBorder="1" applyAlignment="1">
      <alignment horizontal="right"/>
    </xf>
    <xf numFmtId="3" fontId="27" fillId="2" borderId="3" xfId="0" applyNumberFormat="1" applyFont="1" applyFill="1" applyBorder="1"/>
    <xf numFmtId="0" fontId="17" fillId="2" borderId="3" xfId="0" applyFont="1" applyFill="1" applyBorder="1" applyAlignment="1">
      <alignment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right" vertical="center" wrapText="1"/>
    </xf>
    <xf numFmtId="164" fontId="0" fillId="2" borderId="3" xfId="0" applyNumberFormat="1" applyFill="1" applyBorder="1"/>
    <xf numFmtId="49" fontId="9" fillId="2" borderId="3" xfId="0" applyNumberFormat="1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3" fontId="3" fillId="2" borderId="7" xfId="0" applyNumberFormat="1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/>
    </xf>
    <xf numFmtId="0" fontId="9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vertical="center" wrapText="1"/>
    </xf>
    <xf numFmtId="3" fontId="6" fillId="2" borderId="9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quotePrefix="1" applyFont="1" applyFill="1" applyBorder="1" applyAlignment="1">
      <alignment horizontal="left" vertical="center"/>
    </xf>
    <xf numFmtId="3" fontId="3" fillId="2" borderId="2" xfId="0" applyNumberFormat="1" applyFont="1" applyFill="1" applyBorder="1" applyAlignment="1">
      <alignment horizontal="right"/>
    </xf>
    <xf numFmtId="0" fontId="9" fillId="2" borderId="2" xfId="0" quotePrefix="1" applyFont="1" applyFill="1" applyBorder="1" applyAlignment="1">
      <alignment vertical="center"/>
    </xf>
    <xf numFmtId="0" fontId="8" fillId="2" borderId="6" xfId="0" quotePrefix="1" applyFont="1" applyFill="1" applyBorder="1" applyAlignment="1">
      <alignment horizontal="left" vertical="center"/>
    </xf>
    <xf numFmtId="0" fontId="8" fillId="2" borderId="6" xfId="0" quotePrefix="1" applyFont="1" applyFill="1" applyBorder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right" wrapText="1"/>
    </xf>
    <xf numFmtId="3" fontId="6" fillId="2" borderId="8" xfId="0" applyNumberFormat="1" applyFont="1" applyFill="1" applyBorder="1" applyAlignment="1">
      <alignment horizontal="right"/>
    </xf>
    <xf numFmtId="3" fontId="3" fillId="2" borderId="8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 wrapText="1"/>
    </xf>
    <xf numFmtId="0" fontId="9" fillId="2" borderId="2" xfId="0" quotePrefix="1" applyFont="1" applyFill="1" applyBorder="1" applyAlignment="1">
      <alignment horizontal="left" vertical="center"/>
    </xf>
    <xf numFmtId="3" fontId="30" fillId="2" borderId="3" xfId="0" applyNumberFormat="1" applyFont="1" applyFill="1" applyBorder="1"/>
    <xf numFmtId="164" fontId="30" fillId="2" borderId="3" xfId="0" applyNumberFormat="1" applyFont="1" applyFill="1" applyBorder="1"/>
    <xf numFmtId="164" fontId="31" fillId="2" borderId="3" xfId="0" applyNumberFormat="1" applyFont="1" applyFill="1" applyBorder="1"/>
    <xf numFmtId="3" fontId="6" fillId="11" borderId="3" xfId="0" applyNumberFormat="1" applyFont="1" applyFill="1" applyBorder="1" applyAlignment="1">
      <alignment horizontal="right"/>
    </xf>
    <xf numFmtId="3" fontId="6" fillId="11" borderId="1" xfId="0" quotePrefix="1" applyNumberFormat="1" applyFont="1" applyFill="1" applyBorder="1" applyAlignment="1">
      <alignment horizontal="right"/>
    </xf>
    <xf numFmtId="3" fontId="6" fillId="11" borderId="3" xfId="0" applyNumberFormat="1" applyFont="1" applyFill="1" applyBorder="1" applyAlignment="1">
      <alignment horizontal="right" wrapText="1"/>
    </xf>
    <xf numFmtId="3" fontId="6" fillId="11" borderId="3" xfId="0" quotePrefix="1" applyNumberFormat="1" applyFont="1" applyFill="1" applyBorder="1" applyAlignment="1">
      <alignment horizontal="right"/>
    </xf>
    <xf numFmtId="3" fontId="1" fillId="5" borderId="3" xfId="0" applyNumberFormat="1" applyFont="1" applyFill="1" applyBorder="1"/>
    <xf numFmtId="0" fontId="36" fillId="2" borderId="3" xfId="0" applyFont="1" applyFill="1" applyBorder="1" applyAlignment="1">
      <alignment horizontal="left" vertical="center" wrapText="1"/>
    </xf>
    <xf numFmtId="3" fontId="28" fillId="2" borderId="4" xfId="0" applyNumberFormat="1" applyFont="1" applyFill="1" applyBorder="1" applyAlignment="1">
      <alignment horizontal="right"/>
    </xf>
    <xf numFmtId="0" fontId="36" fillId="2" borderId="3" xfId="0" applyFont="1" applyFill="1" applyBorder="1" applyAlignment="1">
      <alignment horizontal="left" vertical="center"/>
    </xf>
    <xf numFmtId="0" fontId="36" fillId="2" borderId="3" xfId="0" applyFont="1" applyFill="1" applyBorder="1" applyAlignment="1">
      <alignment vertical="center" wrapText="1"/>
    </xf>
    <xf numFmtId="3" fontId="28" fillId="2" borderId="3" xfId="0" applyNumberFormat="1" applyFont="1" applyFill="1" applyBorder="1" applyAlignment="1">
      <alignment horizontal="right"/>
    </xf>
    <xf numFmtId="0" fontId="37" fillId="4" borderId="3" xfId="0" applyFont="1" applyFill="1" applyBorder="1" applyAlignment="1">
      <alignment horizontal="center" vertical="center" wrapText="1"/>
    </xf>
    <xf numFmtId="0" fontId="37" fillId="4" borderId="4" xfId="0" applyFont="1" applyFill="1" applyBorder="1" applyAlignment="1">
      <alignment horizontal="center" vertical="center" wrapText="1"/>
    </xf>
    <xf numFmtId="3" fontId="37" fillId="4" borderId="4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28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6" fillId="11" borderId="1" xfId="0" applyFont="1" applyFill="1" applyBorder="1" applyAlignment="1">
      <alignment horizontal="left" vertical="center" wrapText="1"/>
    </xf>
    <xf numFmtId="0" fontId="6" fillId="11" borderId="2" xfId="0" applyFont="1" applyFill="1" applyBorder="1" applyAlignment="1">
      <alignment horizontal="left" vertical="center" wrapText="1"/>
    </xf>
    <xf numFmtId="0" fontId="6" fillId="11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8" fillId="6" borderId="2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zoomScale="110" zoomScaleNormal="110" workbookViewId="0">
      <selection activeCell="J14" sqref="J14"/>
    </sheetView>
  </sheetViews>
  <sheetFormatPr defaultRowHeight="15" x14ac:dyDescent="0.25"/>
  <cols>
    <col min="5" max="5" width="25.28515625" customWidth="1"/>
    <col min="6" max="7" width="25.28515625" hidden="1" customWidth="1"/>
    <col min="8" max="10" width="25.28515625" customWidth="1"/>
  </cols>
  <sheetData>
    <row r="1" spans="1:10" ht="42" customHeight="1" x14ac:dyDescent="0.25">
      <c r="A1" s="180" t="s">
        <v>210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180" t="s">
        <v>21</v>
      </c>
      <c r="B3" s="180"/>
      <c r="C3" s="180"/>
      <c r="D3" s="180"/>
      <c r="E3" s="180"/>
      <c r="F3" s="180"/>
      <c r="G3" s="180"/>
      <c r="H3" s="180"/>
      <c r="I3" s="197"/>
      <c r="J3" s="197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180" t="s">
        <v>28</v>
      </c>
      <c r="B5" s="181"/>
      <c r="C5" s="181"/>
      <c r="D5" s="181"/>
      <c r="E5" s="181"/>
      <c r="F5" s="181"/>
      <c r="G5" s="181"/>
      <c r="H5" s="181"/>
      <c r="I5" s="181"/>
      <c r="J5" s="181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34"/>
    </row>
    <row r="7" spans="1:10" ht="25.5" x14ac:dyDescent="0.25">
      <c r="A7" s="26"/>
      <c r="B7" s="27"/>
      <c r="C7" s="27"/>
      <c r="D7" s="28"/>
      <c r="E7" s="29"/>
      <c r="F7" s="4" t="s">
        <v>135</v>
      </c>
      <c r="G7" s="4" t="s">
        <v>136</v>
      </c>
      <c r="H7" s="4" t="s">
        <v>150</v>
      </c>
      <c r="I7" s="4" t="s">
        <v>200</v>
      </c>
      <c r="J7" s="4" t="s">
        <v>211</v>
      </c>
    </row>
    <row r="8" spans="1:10" x14ac:dyDescent="0.25">
      <c r="A8" s="198" t="s">
        <v>0</v>
      </c>
      <c r="B8" s="191"/>
      <c r="C8" s="191"/>
      <c r="D8" s="191"/>
      <c r="E8" s="199"/>
      <c r="F8" s="39">
        <f>F9+F10</f>
        <v>1678931</v>
      </c>
      <c r="G8" s="39">
        <f t="shared" ref="G8:J8" si="0">G9+G10</f>
        <v>1988783</v>
      </c>
      <c r="H8" s="39">
        <f t="shared" si="0"/>
        <v>2608147</v>
      </c>
      <c r="I8" s="39">
        <f t="shared" si="0"/>
        <v>-96288</v>
      </c>
      <c r="J8" s="39">
        <f t="shared" si="0"/>
        <v>2511859</v>
      </c>
    </row>
    <row r="9" spans="1:10" x14ac:dyDescent="0.25">
      <c r="A9" s="188" t="s">
        <v>137</v>
      </c>
      <c r="B9" s="189"/>
      <c r="C9" s="189"/>
      <c r="D9" s="189"/>
      <c r="E9" s="195"/>
      <c r="F9" s="32">
        <v>1678760</v>
      </c>
      <c r="G9" s="31">
        <v>1988681</v>
      </c>
      <c r="H9" s="31">
        <v>2608045</v>
      </c>
      <c r="I9" s="31">
        <f>J9-H9</f>
        <v>-96288</v>
      </c>
      <c r="J9" s="31">
        <v>2511757</v>
      </c>
    </row>
    <row r="10" spans="1:10" x14ac:dyDescent="0.25">
      <c r="A10" s="194" t="s">
        <v>140</v>
      </c>
      <c r="B10" s="195"/>
      <c r="C10" s="195"/>
      <c r="D10" s="195"/>
      <c r="E10" s="195"/>
      <c r="F10" s="31">
        <v>171</v>
      </c>
      <c r="G10" s="31">
        <v>102</v>
      </c>
      <c r="H10" s="31">
        <v>102</v>
      </c>
      <c r="I10" s="31">
        <f>J10-H10</f>
        <v>0</v>
      </c>
      <c r="J10" s="31">
        <v>102</v>
      </c>
    </row>
    <row r="11" spans="1:10" x14ac:dyDescent="0.25">
      <c r="A11" s="35" t="s">
        <v>1</v>
      </c>
      <c r="B11" s="36"/>
      <c r="C11" s="36"/>
      <c r="D11" s="36"/>
      <c r="E11" s="36"/>
      <c r="F11" s="30">
        <f>F12+F13</f>
        <v>1665987</v>
      </c>
      <c r="G11" s="30">
        <f t="shared" ref="G11:J11" si="1">G12+G13</f>
        <v>2001360</v>
      </c>
      <c r="H11" s="30">
        <f t="shared" si="1"/>
        <v>2628484</v>
      </c>
      <c r="I11" s="30">
        <f t="shared" si="1"/>
        <v>-96288</v>
      </c>
      <c r="J11" s="30">
        <f t="shared" si="1"/>
        <v>2532196</v>
      </c>
    </row>
    <row r="12" spans="1:10" x14ac:dyDescent="0.25">
      <c r="A12" s="196" t="s">
        <v>138</v>
      </c>
      <c r="B12" s="189"/>
      <c r="C12" s="189"/>
      <c r="D12" s="189"/>
      <c r="E12" s="189"/>
      <c r="F12" s="31">
        <v>1637113</v>
      </c>
      <c r="G12" s="31">
        <v>1897664</v>
      </c>
      <c r="H12" s="31">
        <v>2412192</v>
      </c>
      <c r="I12" s="31">
        <f>J12-H12</f>
        <v>-93438</v>
      </c>
      <c r="J12" s="32">
        <v>2318754</v>
      </c>
    </row>
    <row r="13" spans="1:10" x14ac:dyDescent="0.25">
      <c r="A13" s="194" t="s">
        <v>139</v>
      </c>
      <c r="B13" s="195"/>
      <c r="C13" s="195"/>
      <c r="D13" s="195"/>
      <c r="E13" s="195"/>
      <c r="F13" s="31">
        <v>28874</v>
      </c>
      <c r="G13" s="31">
        <v>103696</v>
      </c>
      <c r="H13" s="31">
        <v>216292</v>
      </c>
      <c r="I13" s="31">
        <f>J13-H13</f>
        <v>-2850</v>
      </c>
      <c r="J13" s="31">
        <v>213442</v>
      </c>
    </row>
    <row r="14" spans="1:10" x14ac:dyDescent="0.25">
      <c r="A14" s="190" t="s">
        <v>203</v>
      </c>
      <c r="B14" s="191"/>
      <c r="C14" s="191"/>
      <c r="D14" s="191"/>
      <c r="E14" s="191"/>
      <c r="F14" s="30">
        <f>F8-F11</f>
        <v>12944</v>
      </c>
      <c r="G14" s="30">
        <f t="shared" ref="G14:J14" si="2">G8-G11</f>
        <v>-12577</v>
      </c>
      <c r="H14" s="30">
        <f t="shared" si="2"/>
        <v>-20337</v>
      </c>
      <c r="I14" s="30">
        <f t="shared" si="2"/>
        <v>0</v>
      </c>
      <c r="J14" s="30">
        <f t="shared" si="2"/>
        <v>-20337</v>
      </c>
    </row>
    <row r="15" spans="1:10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25">
      <c r="A16" s="180" t="s">
        <v>29</v>
      </c>
      <c r="B16" s="181"/>
      <c r="C16" s="181"/>
      <c r="D16" s="181"/>
      <c r="E16" s="181"/>
      <c r="F16" s="181"/>
      <c r="G16" s="181"/>
      <c r="H16" s="181"/>
      <c r="I16" s="181"/>
      <c r="J16" s="181"/>
    </row>
    <row r="17" spans="1:10" ht="18" x14ac:dyDescent="0.25">
      <c r="A17" s="5"/>
      <c r="B17" s="9"/>
      <c r="C17" s="9"/>
      <c r="D17" s="9"/>
      <c r="E17" s="9"/>
      <c r="F17" s="9"/>
      <c r="G17" s="9"/>
      <c r="H17" s="3"/>
      <c r="I17" s="3"/>
      <c r="J17" s="3"/>
    </row>
    <row r="18" spans="1:10" ht="25.5" x14ac:dyDescent="0.25">
      <c r="A18" s="26"/>
      <c r="B18" s="27"/>
      <c r="C18" s="27"/>
      <c r="D18" s="28"/>
      <c r="E18" s="29"/>
      <c r="F18" s="4" t="s">
        <v>135</v>
      </c>
      <c r="G18" s="4" t="s">
        <v>136</v>
      </c>
      <c r="H18" s="4" t="s">
        <v>150</v>
      </c>
      <c r="I18" s="4" t="s">
        <v>200</v>
      </c>
      <c r="J18" s="4" t="s">
        <v>211</v>
      </c>
    </row>
    <row r="19" spans="1:10" ht="15.75" customHeight="1" x14ac:dyDescent="0.25">
      <c r="A19" s="188" t="s">
        <v>142</v>
      </c>
      <c r="B19" s="192"/>
      <c r="C19" s="192"/>
      <c r="D19" s="192"/>
      <c r="E19" s="193"/>
      <c r="F19" s="31"/>
      <c r="G19" s="31"/>
      <c r="H19" s="31"/>
      <c r="I19" s="31"/>
      <c r="J19" s="31"/>
    </row>
    <row r="20" spans="1:10" x14ac:dyDescent="0.25">
      <c r="A20" s="188" t="s">
        <v>141</v>
      </c>
      <c r="B20" s="189"/>
      <c r="C20" s="189"/>
      <c r="D20" s="189"/>
      <c r="E20" s="189"/>
      <c r="F20" s="31"/>
      <c r="G20" s="31"/>
      <c r="H20" s="31"/>
      <c r="I20" s="31"/>
      <c r="J20" s="31"/>
    </row>
    <row r="21" spans="1:10" x14ac:dyDescent="0.25">
      <c r="A21" s="190" t="s">
        <v>3</v>
      </c>
      <c r="B21" s="191"/>
      <c r="C21" s="191"/>
      <c r="D21" s="191"/>
      <c r="E21" s="191"/>
      <c r="F21" s="30">
        <f>F19-F20</f>
        <v>0</v>
      </c>
      <c r="G21" s="30">
        <f t="shared" ref="G21:J21" si="3">G19-G20</f>
        <v>0</v>
      </c>
      <c r="H21" s="30">
        <f t="shared" si="3"/>
        <v>0</v>
      </c>
      <c r="I21" s="30">
        <f t="shared" si="3"/>
        <v>0</v>
      </c>
      <c r="J21" s="30">
        <f t="shared" si="3"/>
        <v>0</v>
      </c>
    </row>
    <row r="22" spans="1:10" x14ac:dyDescent="0.25">
      <c r="A22" s="190" t="s">
        <v>204</v>
      </c>
      <c r="B22" s="191"/>
      <c r="C22" s="191"/>
      <c r="D22" s="191"/>
      <c r="E22" s="191"/>
      <c r="F22" s="30">
        <f>F14+F21</f>
        <v>12944</v>
      </c>
      <c r="G22" s="30">
        <f t="shared" ref="G22:J22" si="4">G14+G21</f>
        <v>-12577</v>
      </c>
      <c r="H22" s="30">
        <f t="shared" si="4"/>
        <v>-20337</v>
      </c>
      <c r="I22" s="30">
        <f>J22-H22</f>
        <v>0</v>
      </c>
      <c r="J22" s="30">
        <f t="shared" si="4"/>
        <v>-20337</v>
      </c>
    </row>
    <row r="23" spans="1:10" ht="18" x14ac:dyDescent="0.25">
      <c r="A23" s="22"/>
      <c r="B23" s="9"/>
      <c r="C23" s="9"/>
      <c r="D23" s="9"/>
      <c r="E23" s="9"/>
      <c r="F23" s="9"/>
      <c r="G23" s="9"/>
      <c r="H23" s="3"/>
      <c r="I23" s="3"/>
      <c r="J23" s="3"/>
    </row>
    <row r="24" spans="1:10" ht="18" customHeight="1" x14ac:dyDescent="0.25">
      <c r="A24" s="180" t="s">
        <v>198</v>
      </c>
      <c r="B24" s="181"/>
      <c r="C24" s="181"/>
      <c r="D24" s="181"/>
      <c r="E24" s="181"/>
      <c r="F24" s="181"/>
      <c r="G24" s="181"/>
      <c r="H24" s="181"/>
      <c r="I24" s="181"/>
      <c r="J24" s="181"/>
    </row>
    <row r="25" spans="1:10" ht="18" x14ac:dyDescent="0.25">
      <c r="A25" s="22"/>
      <c r="B25" s="9"/>
      <c r="C25" s="9"/>
      <c r="D25" s="9"/>
      <c r="E25" s="9"/>
      <c r="F25" s="9"/>
      <c r="G25" s="9"/>
      <c r="H25" s="3"/>
      <c r="I25" s="3"/>
      <c r="J25" s="3"/>
    </row>
    <row r="26" spans="1:10" ht="25.5" x14ac:dyDescent="0.25">
      <c r="A26" s="26"/>
      <c r="B26" s="27"/>
      <c r="C26" s="27"/>
      <c r="D26" s="28"/>
      <c r="E26" s="29"/>
      <c r="F26" s="4" t="s">
        <v>135</v>
      </c>
      <c r="G26" s="4" t="s">
        <v>136</v>
      </c>
      <c r="H26" s="4" t="s">
        <v>150</v>
      </c>
      <c r="I26" s="4" t="s">
        <v>200</v>
      </c>
      <c r="J26" s="4" t="s">
        <v>211</v>
      </c>
    </row>
    <row r="27" spans="1:10" x14ac:dyDescent="0.25">
      <c r="A27" s="182" t="s">
        <v>205</v>
      </c>
      <c r="B27" s="183"/>
      <c r="C27" s="183"/>
      <c r="D27" s="183"/>
      <c r="E27" s="184"/>
      <c r="F27" s="163">
        <v>-76</v>
      </c>
      <c r="G27" s="163">
        <v>12577</v>
      </c>
      <c r="H27" s="163">
        <v>20337</v>
      </c>
      <c r="I27" s="162">
        <v>0</v>
      </c>
      <c r="J27" s="164">
        <v>20337</v>
      </c>
    </row>
    <row r="28" spans="1:10" ht="29.25" customHeight="1" x14ac:dyDescent="0.25">
      <c r="A28" s="182" t="s">
        <v>206</v>
      </c>
      <c r="B28" s="183"/>
      <c r="C28" s="183"/>
      <c r="D28" s="183"/>
      <c r="E28" s="184"/>
      <c r="F28" s="163">
        <f>F22+F27</f>
        <v>12868</v>
      </c>
      <c r="G28" s="163">
        <f t="shared" ref="G28" si="5">G22+G27</f>
        <v>0</v>
      </c>
      <c r="H28" s="163">
        <v>20337</v>
      </c>
      <c r="I28" s="162">
        <v>0</v>
      </c>
      <c r="J28" s="165">
        <v>20337</v>
      </c>
    </row>
    <row r="29" spans="1:10" ht="43.5" customHeight="1" x14ac:dyDescent="0.25">
      <c r="A29" s="185" t="s">
        <v>145</v>
      </c>
      <c r="B29" s="186"/>
      <c r="C29" s="186"/>
      <c r="D29" s="186"/>
      <c r="E29" s="187"/>
      <c r="F29" s="33">
        <f>F14+F21+F27-F28</f>
        <v>0</v>
      </c>
      <c r="G29" s="33">
        <f t="shared" ref="G29" si="6">G14+G21+G27-G28</f>
        <v>0</v>
      </c>
      <c r="H29" s="33">
        <v>0</v>
      </c>
      <c r="I29" s="33">
        <v>0</v>
      </c>
      <c r="J29" s="126">
        <v>0</v>
      </c>
    </row>
    <row r="31" spans="1:10" ht="15.75" x14ac:dyDescent="0.25">
      <c r="A31" s="180" t="s">
        <v>146</v>
      </c>
      <c r="B31" s="181"/>
      <c r="C31" s="181"/>
      <c r="D31" s="181"/>
      <c r="E31" s="181"/>
      <c r="F31" s="181"/>
      <c r="G31" s="181"/>
      <c r="H31" s="181"/>
      <c r="I31" s="181"/>
      <c r="J31" s="181"/>
    </row>
    <row r="33" spans="1:10" ht="25.5" x14ac:dyDescent="0.25">
      <c r="A33" s="26"/>
      <c r="B33" s="27"/>
      <c r="C33" s="27"/>
      <c r="D33" s="28"/>
      <c r="E33" s="29"/>
      <c r="F33" s="4" t="s">
        <v>135</v>
      </c>
      <c r="G33" s="4" t="s">
        <v>136</v>
      </c>
      <c r="H33" s="4" t="s">
        <v>150</v>
      </c>
      <c r="I33" s="4" t="s">
        <v>200</v>
      </c>
      <c r="J33" s="4" t="s">
        <v>211</v>
      </c>
    </row>
    <row r="34" spans="1:10" ht="15" customHeight="1" x14ac:dyDescent="0.25">
      <c r="A34" s="182" t="s">
        <v>143</v>
      </c>
      <c r="B34" s="183"/>
      <c r="C34" s="183"/>
      <c r="D34" s="183"/>
      <c r="E34" s="184"/>
      <c r="F34" s="31"/>
      <c r="G34" s="31"/>
      <c r="H34" s="162"/>
      <c r="I34" s="162">
        <f t="shared" ref="I34:I35" si="7">J34-H34</f>
        <v>0</v>
      </c>
      <c r="J34" s="162"/>
    </row>
    <row r="35" spans="1:10" ht="30" customHeight="1" x14ac:dyDescent="0.25">
      <c r="A35" s="188" t="s">
        <v>2</v>
      </c>
      <c r="B35" s="189"/>
      <c r="C35" s="189"/>
      <c r="D35" s="189"/>
      <c r="E35" s="189"/>
      <c r="F35" s="31"/>
      <c r="G35" s="31"/>
      <c r="H35" s="31"/>
      <c r="I35" s="31">
        <f t="shared" si="7"/>
        <v>0</v>
      </c>
      <c r="J35" s="31"/>
    </row>
    <row r="36" spans="1:10" x14ac:dyDescent="0.25">
      <c r="A36" s="190" t="s">
        <v>147</v>
      </c>
      <c r="B36" s="191"/>
      <c r="C36" s="191"/>
      <c r="D36" s="191"/>
      <c r="E36" s="191"/>
      <c r="F36" s="30">
        <v>0</v>
      </c>
      <c r="G36" s="30">
        <v>0</v>
      </c>
      <c r="H36" s="30">
        <v>0</v>
      </c>
      <c r="I36" s="30">
        <v>0</v>
      </c>
      <c r="J36" s="30">
        <v>0</v>
      </c>
    </row>
    <row r="37" spans="1:10" ht="13.5" customHeight="1" x14ac:dyDescent="0.25">
      <c r="A37" s="182" t="s">
        <v>144</v>
      </c>
      <c r="B37" s="183"/>
      <c r="C37" s="183"/>
      <c r="D37" s="183"/>
      <c r="E37" s="184"/>
      <c r="F37" s="30">
        <f>F34-F35+F36</f>
        <v>0</v>
      </c>
      <c r="G37" s="30">
        <f t="shared" ref="G37:J37" si="8">G34-G35+G36</f>
        <v>0</v>
      </c>
      <c r="H37" s="162">
        <f t="shared" si="8"/>
        <v>0</v>
      </c>
      <c r="I37" s="162">
        <f t="shared" si="8"/>
        <v>0</v>
      </c>
      <c r="J37" s="162">
        <f t="shared" si="8"/>
        <v>0</v>
      </c>
    </row>
    <row r="38" spans="1:10" ht="13.5" customHeight="1" x14ac:dyDescent="0.25">
      <c r="A38" s="178"/>
      <c r="B38" s="179"/>
      <c r="C38" s="179"/>
      <c r="D38" s="179"/>
      <c r="E38" s="179"/>
      <c r="F38" s="179"/>
      <c r="G38" s="179"/>
      <c r="H38" s="179"/>
      <c r="I38" s="179"/>
      <c r="J38" s="179"/>
    </row>
    <row r="39" spans="1:10" ht="15" customHeight="1" x14ac:dyDescent="0.25"/>
  </sheetData>
  <mergeCells count="24">
    <mergeCell ref="A12:E12"/>
    <mergeCell ref="A5:J5"/>
    <mergeCell ref="A16:J16"/>
    <mergeCell ref="A1:J1"/>
    <mergeCell ref="A3:J3"/>
    <mergeCell ref="A8:E8"/>
    <mergeCell ref="A9:E9"/>
    <mergeCell ref="A10:E10"/>
    <mergeCell ref="A19:E19"/>
    <mergeCell ref="A20:E20"/>
    <mergeCell ref="A22:E22"/>
    <mergeCell ref="A13:E13"/>
    <mergeCell ref="A14:E14"/>
    <mergeCell ref="A21:E21"/>
    <mergeCell ref="A38:J38"/>
    <mergeCell ref="A24:J24"/>
    <mergeCell ref="A27:E27"/>
    <mergeCell ref="A29:E29"/>
    <mergeCell ref="A28:E28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89"/>
  <sheetViews>
    <sheetView topLeftCell="A54" workbookViewId="0">
      <selection activeCell="A147" sqref="A147:XFD154"/>
    </sheetView>
  </sheetViews>
  <sheetFormatPr defaultRowHeight="15" x14ac:dyDescent="0.25"/>
  <cols>
    <col min="1" max="1" width="7.42578125" bestFit="1" customWidth="1"/>
    <col min="2" max="2" width="6.140625" customWidth="1"/>
    <col min="3" max="3" width="5.42578125" bestFit="1" customWidth="1"/>
    <col min="4" max="4" width="27.7109375" customWidth="1"/>
    <col min="5" max="6" width="25.28515625" hidden="1" customWidth="1"/>
    <col min="7" max="7" width="26.7109375" customWidth="1"/>
    <col min="8" max="9" width="25.28515625" customWidth="1"/>
    <col min="10" max="10" width="6.140625" customWidth="1"/>
  </cols>
  <sheetData>
    <row r="1" spans="1:10" ht="42" customHeight="1" x14ac:dyDescent="0.25">
      <c r="A1" s="180" t="s">
        <v>210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0" ht="15.75" x14ac:dyDescent="0.25">
      <c r="A3" s="180" t="s">
        <v>21</v>
      </c>
      <c r="B3" s="180"/>
      <c r="C3" s="180"/>
      <c r="D3" s="180"/>
      <c r="E3" s="180"/>
      <c r="F3" s="180"/>
      <c r="G3" s="180"/>
      <c r="H3" s="197"/>
      <c r="I3" s="197"/>
    </row>
    <row r="4" spans="1:10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0" ht="18" customHeight="1" x14ac:dyDescent="0.25">
      <c r="A5" s="180" t="s">
        <v>5</v>
      </c>
      <c r="B5" s="181"/>
      <c r="C5" s="181"/>
      <c r="D5" s="181"/>
      <c r="E5" s="181"/>
      <c r="F5" s="181"/>
      <c r="G5" s="181"/>
      <c r="H5" s="181"/>
      <c r="I5" s="181"/>
    </row>
    <row r="6" spans="1:10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10" ht="15.75" x14ac:dyDescent="0.25">
      <c r="A7" s="180" t="s">
        <v>148</v>
      </c>
      <c r="B7" s="200"/>
      <c r="C7" s="200"/>
      <c r="D7" s="200"/>
      <c r="E7" s="200"/>
      <c r="F7" s="200"/>
      <c r="G7" s="200"/>
      <c r="H7" s="200"/>
      <c r="I7" s="200"/>
    </row>
    <row r="8" spans="1:10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10" ht="25.5" x14ac:dyDescent="0.25">
      <c r="A9" s="21" t="s">
        <v>6</v>
      </c>
      <c r="B9" s="20" t="s">
        <v>7</v>
      </c>
      <c r="C9" s="20" t="s">
        <v>8</v>
      </c>
      <c r="D9" s="20" t="s">
        <v>4</v>
      </c>
      <c r="E9" s="20" t="s">
        <v>149</v>
      </c>
      <c r="F9" s="21" t="s">
        <v>136</v>
      </c>
      <c r="G9" s="21" t="s">
        <v>150</v>
      </c>
      <c r="H9" s="132" t="s">
        <v>200</v>
      </c>
      <c r="I9" s="132" t="s">
        <v>211</v>
      </c>
    </row>
    <row r="10" spans="1:10" s="175" customFormat="1" ht="11.25" x14ac:dyDescent="0.2">
      <c r="A10" s="172"/>
      <c r="B10" s="173"/>
      <c r="C10" s="173"/>
      <c r="D10" s="173" t="s">
        <v>242</v>
      </c>
      <c r="E10" s="174">
        <f>E11+E41+E48</f>
        <v>1678931</v>
      </c>
      <c r="F10" s="174">
        <f t="shared" ref="F10" si="0">F11+F41+F48</f>
        <v>2001360</v>
      </c>
      <c r="G10" s="174">
        <f>G11+G41+G48</f>
        <v>2628484</v>
      </c>
      <c r="H10" s="174">
        <f t="shared" ref="H10" si="1">H11+H41+H48</f>
        <v>-87802</v>
      </c>
      <c r="I10" s="174">
        <f>I11+I41+I48</f>
        <v>2540682</v>
      </c>
    </row>
    <row r="11" spans="1:10" ht="15.75" customHeight="1" x14ac:dyDescent="0.25">
      <c r="A11" s="167">
        <v>6</v>
      </c>
      <c r="B11" s="167"/>
      <c r="C11" s="167"/>
      <c r="D11" s="167" t="s">
        <v>9</v>
      </c>
      <c r="E11" s="171">
        <f>E12+E17+E21+E26+E34</f>
        <v>1678760</v>
      </c>
      <c r="F11" s="171">
        <f>F12+F17+F21+F26+F34</f>
        <v>1988681</v>
      </c>
      <c r="G11" s="171">
        <f>G12+G17+G21+G26+G34</f>
        <v>2608045</v>
      </c>
      <c r="H11" s="171">
        <f t="shared" ref="H11" si="2">H12+H17+H21+H26+H34</f>
        <v>-96288</v>
      </c>
      <c r="I11" s="171">
        <f>I12+I17+I21+I26+I34</f>
        <v>2511757</v>
      </c>
    </row>
    <row r="12" spans="1:10" ht="38.25" x14ac:dyDescent="0.25">
      <c r="A12" s="13"/>
      <c r="B12" s="13">
        <v>63</v>
      </c>
      <c r="C12" s="13"/>
      <c r="D12" s="13" t="s">
        <v>31</v>
      </c>
      <c r="E12" s="43">
        <f t="shared" ref="E12" si="3">E14</f>
        <v>1390954</v>
      </c>
      <c r="F12" s="43">
        <f>F14</f>
        <v>1708294</v>
      </c>
      <c r="G12" s="43">
        <f>G14</f>
        <v>2311691</v>
      </c>
      <c r="H12" s="43">
        <f t="shared" ref="H12:I12" si="4">H14</f>
        <v>-101109</v>
      </c>
      <c r="I12" s="43">
        <f t="shared" si="4"/>
        <v>2210582</v>
      </c>
    </row>
    <row r="13" spans="1:10" s="38" customFormat="1" ht="12.75" hidden="1" x14ac:dyDescent="0.2">
      <c r="A13" s="14"/>
      <c r="B13" s="14"/>
      <c r="C13" s="15">
        <v>43</v>
      </c>
      <c r="D13" s="15" t="s">
        <v>35</v>
      </c>
      <c r="E13" s="10">
        <v>1390954</v>
      </c>
      <c r="F13" s="11">
        <v>1708294</v>
      </c>
      <c r="G13" s="11">
        <v>2311691</v>
      </c>
      <c r="H13" s="11">
        <f>I13-G13</f>
        <v>-101109</v>
      </c>
      <c r="I13" s="11">
        <v>2210582</v>
      </c>
    </row>
    <row r="14" spans="1:10" s="38" customFormat="1" ht="25.5" hidden="1" x14ac:dyDescent="0.2">
      <c r="A14" s="14"/>
      <c r="B14" s="14">
        <v>636</v>
      </c>
      <c r="C14" s="15"/>
      <c r="D14" s="18" t="s">
        <v>58</v>
      </c>
      <c r="E14" s="11">
        <f>E15+E16</f>
        <v>1390954</v>
      </c>
      <c r="F14" s="11">
        <f>F15+F16</f>
        <v>1708294</v>
      </c>
      <c r="G14" s="11">
        <f>G15+G16</f>
        <v>2311691</v>
      </c>
      <c r="H14" s="11">
        <f t="shared" ref="H14:I14" si="5">H15+H16</f>
        <v>-101109</v>
      </c>
      <c r="I14" s="11">
        <f t="shared" si="5"/>
        <v>2210582</v>
      </c>
    </row>
    <row r="15" spans="1:10" s="38" customFormat="1" ht="25.5" hidden="1" x14ac:dyDescent="0.2">
      <c r="A15" s="14"/>
      <c r="B15" s="14">
        <v>6361</v>
      </c>
      <c r="C15" s="15"/>
      <c r="D15" s="18" t="s">
        <v>59</v>
      </c>
      <c r="E15" s="10">
        <v>1387947</v>
      </c>
      <c r="F15" s="11">
        <v>1664977</v>
      </c>
      <c r="G15" s="11">
        <v>2189691</v>
      </c>
      <c r="H15" s="11">
        <f t="shared" ref="H15:H16" si="6">I15-G15</f>
        <v>-98109</v>
      </c>
      <c r="I15" s="11">
        <v>2091582</v>
      </c>
    </row>
    <row r="16" spans="1:10" s="38" customFormat="1" ht="25.5" hidden="1" x14ac:dyDescent="0.2">
      <c r="A16" s="14"/>
      <c r="B16" s="14">
        <v>6362</v>
      </c>
      <c r="C16" s="15"/>
      <c r="D16" s="18" t="s">
        <v>60</v>
      </c>
      <c r="E16" s="10">
        <v>3007</v>
      </c>
      <c r="F16" s="11">
        <v>43317</v>
      </c>
      <c r="G16" s="11">
        <v>122000</v>
      </c>
      <c r="H16" s="11">
        <f t="shared" si="6"/>
        <v>-3000</v>
      </c>
      <c r="I16" s="11">
        <v>119000</v>
      </c>
    </row>
    <row r="17" spans="1:9" x14ac:dyDescent="0.25">
      <c r="A17" s="14"/>
      <c r="B17" s="25">
        <v>64</v>
      </c>
      <c r="C17" s="44"/>
      <c r="D17" s="44" t="s">
        <v>36</v>
      </c>
      <c r="E17" s="43">
        <f>E19</f>
        <v>0</v>
      </c>
      <c r="F17" s="43">
        <f>F19</f>
        <v>10</v>
      </c>
      <c r="G17" s="43">
        <f>G19</f>
        <v>10</v>
      </c>
      <c r="H17" s="43">
        <f t="shared" ref="H17:I17" si="7">H19</f>
        <v>6</v>
      </c>
      <c r="I17" s="43">
        <f t="shared" si="7"/>
        <v>16</v>
      </c>
    </row>
    <row r="18" spans="1:9" ht="25.5" hidden="1" x14ac:dyDescent="0.25">
      <c r="A18" s="14"/>
      <c r="B18" s="25"/>
      <c r="C18" s="15">
        <v>12</v>
      </c>
      <c r="D18" s="37" t="s">
        <v>37</v>
      </c>
      <c r="E18" s="10">
        <v>0</v>
      </c>
      <c r="F18" s="11">
        <v>10</v>
      </c>
      <c r="G18" s="11">
        <v>10</v>
      </c>
      <c r="H18" s="11">
        <f>I18-G18</f>
        <v>6</v>
      </c>
      <c r="I18" s="11">
        <v>16</v>
      </c>
    </row>
    <row r="19" spans="1:9" ht="25.5" hidden="1" x14ac:dyDescent="0.25">
      <c r="A19" s="14"/>
      <c r="B19" s="25">
        <v>641</v>
      </c>
      <c r="C19" s="15"/>
      <c r="D19" s="37" t="s">
        <v>175</v>
      </c>
      <c r="E19" s="11">
        <f>E20</f>
        <v>0</v>
      </c>
      <c r="F19" s="11">
        <f>F20</f>
        <v>10</v>
      </c>
      <c r="G19" s="11">
        <f>G20</f>
        <v>10</v>
      </c>
      <c r="H19" s="11">
        <f>H20</f>
        <v>6</v>
      </c>
      <c r="I19" s="11">
        <f>I20</f>
        <v>16</v>
      </c>
    </row>
    <row r="20" spans="1:9" ht="25.5" hidden="1" x14ac:dyDescent="0.25">
      <c r="A20" s="14"/>
      <c r="B20" s="25">
        <v>6413</v>
      </c>
      <c r="C20" s="15"/>
      <c r="D20" s="37" t="s">
        <v>176</v>
      </c>
      <c r="E20" s="10">
        <v>0</v>
      </c>
      <c r="F20" s="11">
        <v>10</v>
      </c>
      <c r="G20" s="11">
        <v>10</v>
      </c>
      <c r="H20" s="11">
        <f>I20-G20</f>
        <v>6</v>
      </c>
      <c r="I20" s="11">
        <v>16</v>
      </c>
    </row>
    <row r="21" spans="1:9" ht="51" x14ac:dyDescent="0.25">
      <c r="A21" s="14"/>
      <c r="B21" s="25">
        <v>65</v>
      </c>
      <c r="C21" s="44"/>
      <c r="D21" s="45" t="s">
        <v>38</v>
      </c>
      <c r="E21" s="43">
        <f>E22+E23</f>
        <v>74230</v>
      </c>
      <c r="F21" s="43">
        <f>F22+F23</f>
        <v>33200</v>
      </c>
      <c r="G21" s="43">
        <f>G22+G23</f>
        <v>23500</v>
      </c>
      <c r="H21" s="43">
        <f t="shared" ref="H21:I21" si="8">H22+H23</f>
        <v>950</v>
      </c>
      <c r="I21" s="43">
        <f t="shared" si="8"/>
        <v>24450</v>
      </c>
    </row>
    <row r="22" spans="1:9" ht="25.5" hidden="1" x14ac:dyDescent="0.25">
      <c r="A22" s="14"/>
      <c r="B22" s="14"/>
      <c r="C22" s="15">
        <v>37</v>
      </c>
      <c r="D22" s="37" t="s">
        <v>39</v>
      </c>
      <c r="E22" s="10">
        <v>74230</v>
      </c>
      <c r="F22" s="11">
        <v>32402</v>
      </c>
      <c r="G22" s="11">
        <v>23100</v>
      </c>
      <c r="H22" s="11">
        <f t="shared" ref="H22:H23" si="9">I22-G22</f>
        <v>950</v>
      </c>
      <c r="I22" s="11">
        <v>24050</v>
      </c>
    </row>
    <row r="23" spans="1:9" ht="38.25" hidden="1" x14ac:dyDescent="0.25">
      <c r="A23" s="14"/>
      <c r="B23" s="14"/>
      <c r="C23" s="15">
        <v>62</v>
      </c>
      <c r="D23" s="37" t="s">
        <v>177</v>
      </c>
      <c r="E23" s="10"/>
      <c r="F23" s="11">
        <v>798</v>
      </c>
      <c r="G23" s="11">
        <v>400</v>
      </c>
      <c r="H23" s="11">
        <f t="shared" si="9"/>
        <v>0</v>
      </c>
      <c r="I23" s="11">
        <v>400</v>
      </c>
    </row>
    <row r="24" spans="1:9" hidden="1" x14ac:dyDescent="0.25">
      <c r="A24" s="14"/>
      <c r="B24" s="14">
        <v>652</v>
      </c>
      <c r="C24" s="15"/>
      <c r="D24" s="37" t="s">
        <v>61</v>
      </c>
      <c r="E24" s="11">
        <f>E25</f>
        <v>74230</v>
      </c>
      <c r="F24" s="11">
        <f>F25</f>
        <v>33200</v>
      </c>
      <c r="G24" s="11">
        <f>G25</f>
        <v>23500</v>
      </c>
      <c r="H24" s="11">
        <f>H25</f>
        <v>950</v>
      </c>
      <c r="I24" s="11">
        <f>I25</f>
        <v>24450</v>
      </c>
    </row>
    <row r="25" spans="1:9" hidden="1" x14ac:dyDescent="0.25">
      <c r="A25" s="14"/>
      <c r="B25" s="14">
        <v>6526</v>
      </c>
      <c r="C25" s="15"/>
      <c r="D25" s="37" t="s">
        <v>62</v>
      </c>
      <c r="E25" s="10">
        <v>74230</v>
      </c>
      <c r="F25" s="11">
        <v>33200</v>
      </c>
      <c r="G25" s="11">
        <v>23500</v>
      </c>
      <c r="H25" s="11">
        <f>I25-G25</f>
        <v>950</v>
      </c>
      <c r="I25" s="11">
        <v>24450</v>
      </c>
    </row>
    <row r="26" spans="1:9" ht="38.25" x14ac:dyDescent="0.25">
      <c r="A26" s="14"/>
      <c r="B26" s="25">
        <v>66</v>
      </c>
      <c r="C26" s="25"/>
      <c r="D26" s="46" t="s">
        <v>40</v>
      </c>
      <c r="E26" s="43">
        <f>E27+E28</f>
        <v>8550</v>
      </c>
      <c r="F26" s="43">
        <f>F27+F28</f>
        <v>12993</v>
      </c>
      <c r="G26" s="43">
        <f>G27+G28</f>
        <v>9400</v>
      </c>
      <c r="H26" s="43">
        <f t="shared" ref="H26:I26" si="10">H27+H28</f>
        <v>1335</v>
      </c>
      <c r="I26" s="43">
        <f t="shared" si="10"/>
        <v>10735</v>
      </c>
    </row>
    <row r="27" spans="1:9" hidden="1" x14ac:dyDescent="0.25">
      <c r="A27" s="14"/>
      <c r="B27" s="25"/>
      <c r="C27" s="15">
        <v>22</v>
      </c>
      <c r="D27" s="37" t="s">
        <v>41</v>
      </c>
      <c r="E27" s="10">
        <v>6665</v>
      </c>
      <c r="F27" s="11">
        <v>8891</v>
      </c>
      <c r="G27" s="11">
        <v>8000</v>
      </c>
      <c r="H27" s="11">
        <f t="shared" ref="H27:H28" si="11">I27-G27</f>
        <v>1000</v>
      </c>
      <c r="I27" s="11">
        <v>9000</v>
      </c>
    </row>
    <row r="28" spans="1:9" hidden="1" x14ac:dyDescent="0.25">
      <c r="A28" s="14"/>
      <c r="B28" s="25"/>
      <c r="C28" s="15">
        <v>52</v>
      </c>
      <c r="D28" s="37" t="s">
        <v>42</v>
      </c>
      <c r="E28" s="10">
        <v>1885</v>
      </c>
      <c r="F28" s="11">
        <v>4102</v>
      </c>
      <c r="G28" s="11">
        <v>1400</v>
      </c>
      <c r="H28" s="11">
        <f t="shared" si="11"/>
        <v>335</v>
      </c>
      <c r="I28" s="11">
        <v>1735</v>
      </c>
    </row>
    <row r="29" spans="1:9" ht="25.5" hidden="1" x14ac:dyDescent="0.25">
      <c r="A29" s="14"/>
      <c r="B29" s="14">
        <v>661</v>
      </c>
      <c r="C29" s="15"/>
      <c r="D29" s="37" t="s">
        <v>63</v>
      </c>
      <c r="E29" s="11">
        <f>E30</f>
        <v>6665</v>
      </c>
      <c r="F29" s="11">
        <f>F30</f>
        <v>8891</v>
      </c>
      <c r="G29" s="11">
        <f>G30</f>
        <v>8000</v>
      </c>
      <c r="H29" s="11">
        <f>H30</f>
        <v>1000</v>
      </c>
      <c r="I29" s="11">
        <f t="shared" ref="I29" si="12">I30</f>
        <v>9000</v>
      </c>
    </row>
    <row r="30" spans="1:9" hidden="1" x14ac:dyDescent="0.25">
      <c r="A30" s="14"/>
      <c r="B30" s="14">
        <v>6615</v>
      </c>
      <c r="C30" s="15"/>
      <c r="D30" s="37" t="s">
        <v>64</v>
      </c>
      <c r="E30" s="10">
        <v>6665</v>
      </c>
      <c r="F30" s="11">
        <v>8891</v>
      </c>
      <c r="G30" s="11">
        <v>8000</v>
      </c>
      <c r="H30" s="11">
        <f>I30-G30</f>
        <v>1000</v>
      </c>
      <c r="I30" s="11">
        <v>9000</v>
      </c>
    </row>
    <row r="31" spans="1:9" ht="25.5" hidden="1" x14ac:dyDescent="0.25">
      <c r="A31" s="14"/>
      <c r="B31" s="14">
        <v>663</v>
      </c>
      <c r="C31" s="15"/>
      <c r="D31" s="37" t="s">
        <v>65</v>
      </c>
      <c r="E31" s="11">
        <f>E32+E33</f>
        <v>1885</v>
      </c>
      <c r="F31" s="11">
        <f>F32+F33</f>
        <v>4102</v>
      </c>
      <c r="G31" s="11">
        <f>G32+G33</f>
        <v>1400</v>
      </c>
      <c r="H31" s="11">
        <f>H32+H33</f>
        <v>335</v>
      </c>
      <c r="I31" s="11">
        <f>I32+I33</f>
        <v>1735</v>
      </c>
    </row>
    <row r="32" spans="1:9" hidden="1" x14ac:dyDescent="0.25">
      <c r="A32" s="14"/>
      <c r="B32" s="14">
        <v>6631</v>
      </c>
      <c r="C32" s="15"/>
      <c r="D32" s="37" t="s">
        <v>66</v>
      </c>
      <c r="E32" s="10">
        <v>1358</v>
      </c>
      <c r="F32" s="11">
        <v>4102</v>
      </c>
      <c r="G32" s="11">
        <v>1400</v>
      </c>
      <c r="H32" s="11">
        <f t="shared" ref="H32:H33" si="13">I32-G32</f>
        <v>135</v>
      </c>
      <c r="I32" s="11">
        <v>1535</v>
      </c>
    </row>
    <row r="33" spans="1:9" hidden="1" x14ac:dyDescent="0.25">
      <c r="A33" s="14"/>
      <c r="B33" s="14">
        <v>6632</v>
      </c>
      <c r="C33" s="15"/>
      <c r="D33" s="37" t="s">
        <v>67</v>
      </c>
      <c r="E33" s="10">
        <v>527</v>
      </c>
      <c r="F33" s="11">
        <v>0</v>
      </c>
      <c r="G33" s="11"/>
      <c r="H33" s="11">
        <f t="shared" si="13"/>
        <v>200</v>
      </c>
      <c r="I33" s="11">
        <v>200</v>
      </c>
    </row>
    <row r="34" spans="1:9" ht="38.25" x14ac:dyDescent="0.25">
      <c r="A34" s="14"/>
      <c r="B34" s="25">
        <v>67</v>
      </c>
      <c r="C34" s="44"/>
      <c r="D34" s="13" t="s">
        <v>32</v>
      </c>
      <c r="E34" s="43">
        <f>E35+E36</f>
        <v>205026</v>
      </c>
      <c r="F34" s="43">
        <f>F35+F36</f>
        <v>234184</v>
      </c>
      <c r="G34" s="43">
        <f>G35+G36</f>
        <v>263444</v>
      </c>
      <c r="H34" s="43">
        <f t="shared" ref="H34:I34" si="14">H35+H36</f>
        <v>2530</v>
      </c>
      <c r="I34" s="43">
        <f t="shared" si="14"/>
        <v>265974</v>
      </c>
    </row>
    <row r="35" spans="1:9" ht="25.5" hidden="1" x14ac:dyDescent="0.25">
      <c r="A35" s="14"/>
      <c r="B35" s="14"/>
      <c r="C35" s="15">
        <v>11</v>
      </c>
      <c r="D35" s="18" t="s">
        <v>122</v>
      </c>
      <c r="E35" s="10">
        <v>36078</v>
      </c>
      <c r="F35" s="11">
        <v>72489</v>
      </c>
      <c r="G35" s="11">
        <v>96898</v>
      </c>
      <c r="H35" s="11">
        <f t="shared" ref="H35:H36" si="15">I35-G35</f>
        <v>2530</v>
      </c>
      <c r="I35" s="11">
        <v>99428</v>
      </c>
    </row>
    <row r="36" spans="1:9" ht="25.5" hidden="1" x14ac:dyDescent="0.25">
      <c r="A36" s="14"/>
      <c r="B36" s="14"/>
      <c r="C36" s="15">
        <v>31</v>
      </c>
      <c r="D36" s="18" t="s">
        <v>50</v>
      </c>
      <c r="E36" s="10">
        <v>168948</v>
      </c>
      <c r="F36" s="11">
        <v>161695</v>
      </c>
      <c r="G36" s="11">
        <v>166546</v>
      </c>
      <c r="H36" s="11">
        <f t="shared" si="15"/>
        <v>0</v>
      </c>
      <c r="I36" s="11">
        <v>166546</v>
      </c>
    </row>
    <row r="37" spans="1:9" ht="38.25" hidden="1" x14ac:dyDescent="0.25">
      <c r="A37" s="14"/>
      <c r="B37" s="14">
        <v>671</v>
      </c>
      <c r="C37" s="15"/>
      <c r="D37" s="18" t="s">
        <v>68</v>
      </c>
      <c r="E37" s="11">
        <f>E38+E39</f>
        <v>205026</v>
      </c>
      <c r="F37" s="11">
        <f>F38+F39</f>
        <v>234184</v>
      </c>
      <c r="G37" s="11">
        <f>G38+G39</f>
        <v>263444</v>
      </c>
      <c r="H37" s="11">
        <f>H38+H39</f>
        <v>2530</v>
      </c>
      <c r="I37" s="11">
        <f>I38+I39</f>
        <v>265974</v>
      </c>
    </row>
    <row r="38" spans="1:9" ht="38.25" hidden="1" x14ac:dyDescent="0.25">
      <c r="A38" s="14"/>
      <c r="B38" s="14">
        <v>6711</v>
      </c>
      <c r="C38" s="15"/>
      <c r="D38" s="18" t="s">
        <v>197</v>
      </c>
      <c r="E38" s="10">
        <v>180613</v>
      </c>
      <c r="F38" s="11">
        <v>184715</v>
      </c>
      <c r="G38" s="11">
        <v>197297</v>
      </c>
      <c r="H38" s="11">
        <f t="shared" ref="H38:H39" si="16">I38-G38</f>
        <v>2530</v>
      </c>
      <c r="I38" s="11">
        <v>199827</v>
      </c>
    </row>
    <row r="39" spans="1:9" ht="38.25" hidden="1" x14ac:dyDescent="0.25">
      <c r="A39" s="14"/>
      <c r="B39" s="14">
        <v>6712</v>
      </c>
      <c r="C39" s="15"/>
      <c r="D39" s="18" t="s">
        <v>69</v>
      </c>
      <c r="E39" s="10">
        <v>24413</v>
      </c>
      <c r="F39" s="11">
        <v>49469</v>
      </c>
      <c r="G39" s="11">
        <v>66147</v>
      </c>
      <c r="H39" s="11">
        <f t="shared" si="16"/>
        <v>0</v>
      </c>
      <c r="I39" s="11">
        <v>66147</v>
      </c>
    </row>
    <row r="40" spans="1:9" hidden="1" x14ac:dyDescent="0.25">
      <c r="A40" s="14"/>
      <c r="B40" s="14"/>
      <c r="C40" s="15"/>
      <c r="D40" s="18"/>
      <c r="E40" s="10"/>
      <c r="F40" s="11"/>
      <c r="G40" s="11"/>
      <c r="H40" s="11"/>
      <c r="I40" s="11"/>
    </row>
    <row r="41" spans="1:9" ht="30" x14ac:dyDescent="0.25">
      <c r="A41" s="169">
        <v>7</v>
      </c>
      <c r="B41" s="169"/>
      <c r="C41" s="169"/>
      <c r="D41" s="170" t="s">
        <v>10</v>
      </c>
      <c r="E41" s="171">
        <f>E42</f>
        <v>171</v>
      </c>
      <c r="F41" s="171">
        <f>F42</f>
        <v>102</v>
      </c>
      <c r="G41" s="171">
        <f t="shared" ref="G41:I42" si="17">G42</f>
        <v>102</v>
      </c>
      <c r="H41" s="171">
        <f t="shared" si="17"/>
        <v>0</v>
      </c>
      <c r="I41" s="171">
        <f t="shared" si="17"/>
        <v>102</v>
      </c>
    </row>
    <row r="42" spans="1:9" ht="38.25" x14ac:dyDescent="0.25">
      <c r="A42" s="17"/>
      <c r="B42" s="13">
        <v>72</v>
      </c>
      <c r="C42" s="13"/>
      <c r="D42" s="23" t="s">
        <v>30</v>
      </c>
      <c r="E42" s="43">
        <f>E43</f>
        <v>171</v>
      </c>
      <c r="F42" s="43">
        <f>F43</f>
        <v>102</v>
      </c>
      <c r="G42" s="43">
        <f>G43</f>
        <v>102</v>
      </c>
      <c r="H42" s="43">
        <f t="shared" si="17"/>
        <v>0</v>
      </c>
      <c r="I42" s="43">
        <f t="shared" si="17"/>
        <v>102</v>
      </c>
    </row>
    <row r="43" spans="1:9" ht="25.5" hidden="1" x14ac:dyDescent="0.25">
      <c r="A43" s="17"/>
      <c r="B43" s="17"/>
      <c r="C43" s="15">
        <v>62</v>
      </c>
      <c r="D43" s="18" t="s">
        <v>43</v>
      </c>
      <c r="E43" s="10">
        <v>171</v>
      </c>
      <c r="F43" s="11">
        <v>102</v>
      </c>
      <c r="G43" s="11">
        <v>102</v>
      </c>
      <c r="H43" s="11">
        <f>I43-G43</f>
        <v>0</v>
      </c>
      <c r="I43" s="11">
        <v>102</v>
      </c>
    </row>
    <row r="44" spans="1:9" ht="25.5" hidden="1" x14ac:dyDescent="0.25">
      <c r="A44" s="17"/>
      <c r="B44" s="17">
        <v>721</v>
      </c>
      <c r="C44" s="15"/>
      <c r="D44" s="18" t="s">
        <v>70</v>
      </c>
      <c r="E44" s="11">
        <f>E45</f>
        <v>171</v>
      </c>
      <c r="F44" s="11">
        <f>F45</f>
        <v>102</v>
      </c>
      <c r="G44" s="11">
        <f>G45</f>
        <v>102</v>
      </c>
      <c r="H44" s="11">
        <f>H45</f>
        <v>0</v>
      </c>
      <c r="I44" s="11">
        <f>I45</f>
        <v>102</v>
      </c>
    </row>
    <row r="45" spans="1:9" hidden="1" x14ac:dyDescent="0.25">
      <c r="A45" s="17"/>
      <c r="B45" s="17">
        <v>7211</v>
      </c>
      <c r="C45" s="15"/>
      <c r="D45" s="18" t="s">
        <v>71</v>
      </c>
      <c r="E45" s="10">
        <v>171</v>
      </c>
      <c r="F45" s="11">
        <v>102</v>
      </c>
      <c r="G45" s="11">
        <v>102</v>
      </c>
      <c r="H45" s="11">
        <f>I45-G45</f>
        <v>0</v>
      </c>
      <c r="I45" s="12">
        <v>102</v>
      </c>
    </row>
    <row r="46" spans="1:9" hidden="1" x14ac:dyDescent="0.25">
      <c r="A46" s="139"/>
      <c r="B46" s="139"/>
      <c r="C46" s="152"/>
      <c r="D46" s="153"/>
      <c r="E46" s="142"/>
      <c r="F46" s="143"/>
      <c r="G46" s="143"/>
      <c r="H46" s="143"/>
      <c r="I46" s="154"/>
    </row>
    <row r="47" spans="1:9" x14ac:dyDescent="0.25">
      <c r="A47" s="147"/>
      <c r="B47" s="148"/>
      <c r="C47" s="149"/>
      <c r="D47" s="158" t="s">
        <v>235</v>
      </c>
      <c r="E47" s="150"/>
      <c r="F47" s="150"/>
      <c r="G47" s="150"/>
      <c r="H47" s="150"/>
      <c r="I47" s="157"/>
    </row>
    <row r="48" spans="1:9" x14ac:dyDescent="0.25">
      <c r="A48" s="144">
        <v>9</v>
      </c>
      <c r="B48" s="144"/>
      <c r="C48" s="144"/>
      <c r="D48" s="145" t="s">
        <v>194</v>
      </c>
      <c r="E48" s="155">
        <f>E50</f>
        <v>0</v>
      </c>
      <c r="F48" s="155">
        <f>F50</f>
        <v>12577</v>
      </c>
      <c r="G48" s="155">
        <f>G49</f>
        <v>20337</v>
      </c>
      <c r="H48" s="156">
        <f t="shared" ref="H48:H54" si="18">I48-G48</f>
        <v>8486</v>
      </c>
      <c r="I48" s="155">
        <f>SUM(I50:I54)</f>
        <v>28823</v>
      </c>
    </row>
    <row r="49" spans="1:9" x14ac:dyDescent="0.25">
      <c r="A49" s="16"/>
      <c r="B49" s="16">
        <v>92</v>
      </c>
      <c r="C49" s="16"/>
      <c r="D49" s="23" t="s">
        <v>233</v>
      </c>
      <c r="E49" s="43"/>
      <c r="F49" s="43"/>
      <c r="G49" s="43">
        <v>20337</v>
      </c>
      <c r="H49" s="11">
        <f t="shared" si="18"/>
        <v>8486</v>
      </c>
      <c r="I49" s="43">
        <f>SUM(I50:I54)</f>
        <v>28823</v>
      </c>
    </row>
    <row r="50" spans="1:9" x14ac:dyDescent="0.25">
      <c r="A50" s="17"/>
      <c r="B50" s="138"/>
      <c r="C50" s="19">
        <v>22</v>
      </c>
      <c r="D50" s="40" t="s">
        <v>227</v>
      </c>
      <c r="E50" s="11">
        <f>E51</f>
        <v>0</v>
      </c>
      <c r="F50" s="11">
        <f t="shared" ref="F50:G50" si="19">F51</f>
        <v>12577</v>
      </c>
      <c r="G50" s="11">
        <f t="shared" si="19"/>
        <v>0</v>
      </c>
      <c r="H50" s="11">
        <f t="shared" si="18"/>
        <v>682</v>
      </c>
      <c r="I50" s="11">
        <v>682</v>
      </c>
    </row>
    <row r="51" spans="1:9" ht="25.5" x14ac:dyDescent="0.25">
      <c r="A51" s="17"/>
      <c r="B51" s="138"/>
      <c r="C51" s="15">
        <v>37</v>
      </c>
      <c r="D51" s="18" t="s">
        <v>228</v>
      </c>
      <c r="E51" s="11">
        <f>SUM(E52:E54)</f>
        <v>0</v>
      </c>
      <c r="F51" s="11">
        <f>SUM(F52:F54)</f>
        <v>12577</v>
      </c>
      <c r="G51" s="11">
        <f>SUM(G52:G54)</f>
        <v>0</v>
      </c>
      <c r="H51" s="11">
        <f t="shared" si="18"/>
        <v>645</v>
      </c>
      <c r="I51" s="11">
        <v>645</v>
      </c>
    </row>
    <row r="52" spans="1:9" x14ac:dyDescent="0.25">
      <c r="A52" s="17"/>
      <c r="B52" s="138"/>
      <c r="C52" s="15">
        <v>43</v>
      </c>
      <c r="D52" s="18" t="s">
        <v>229</v>
      </c>
      <c r="E52" s="10">
        <v>0</v>
      </c>
      <c r="F52" s="11">
        <v>12577</v>
      </c>
      <c r="G52" s="11">
        <v>0</v>
      </c>
      <c r="H52" s="11">
        <f t="shared" si="18"/>
        <v>24045</v>
      </c>
      <c r="I52" s="12">
        <v>24045</v>
      </c>
    </row>
    <row r="53" spans="1:9" x14ac:dyDescent="0.25">
      <c r="A53" s="17"/>
      <c r="B53" s="138"/>
      <c r="C53" s="15">
        <v>43</v>
      </c>
      <c r="D53" s="18" t="s">
        <v>230</v>
      </c>
      <c r="E53" s="10"/>
      <c r="F53" s="11"/>
      <c r="G53" s="11"/>
      <c r="H53" s="11">
        <f t="shared" si="18"/>
        <v>1930</v>
      </c>
      <c r="I53" s="12">
        <v>1930</v>
      </c>
    </row>
    <row r="54" spans="1:9" x14ac:dyDescent="0.25">
      <c r="A54" s="17"/>
      <c r="B54" s="138"/>
      <c r="C54" s="15">
        <v>52</v>
      </c>
      <c r="D54" s="18" t="s">
        <v>231</v>
      </c>
      <c r="E54" s="10"/>
      <c r="F54" s="11"/>
      <c r="G54" s="11"/>
      <c r="H54" s="11">
        <f t="shared" si="18"/>
        <v>1521</v>
      </c>
      <c r="I54" s="12">
        <v>1521</v>
      </c>
    </row>
    <row r="56" spans="1:9" ht="15.75" x14ac:dyDescent="0.25">
      <c r="A56" s="180" t="s">
        <v>151</v>
      </c>
      <c r="B56" s="200"/>
      <c r="C56" s="200"/>
      <c r="D56" s="200"/>
      <c r="E56" s="200"/>
      <c r="F56" s="200"/>
      <c r="G56" s="200"/>
      <c r="H56" s="200"/>
      <c r="I56" s="200"/>
    </row>
    <row r="57" spans="1:9" ht="18" x14ac:dyDescent="0.25">
      <c r="A57" s="5"/>
      <c r="B57" s="5"/>
      <c r="C57" s="5"/>
      <c r="D57" s="5"/>
      <c r="E57" s="5"/>
      <c r="F57" s="5"/>
      <c r="G57" s="5"/>
      <c r="H57" s="6"/>
      <c r="I57" s="6"/>
    </row>
    <row r="58" spans="1:9" ht="25.5" x14ac:dyDescent="0.25">
      <c r="A58" s="21" t="s">
        <v>6</v>
      </c>
      <c r="B58" s="20" t="s">
        <v>7</v>
      </c>
      <c r="C58" s="20" t="s">
        <v>8</v>
      </c>
      <c r="D58" s="20" t="s">
        <v>11</v>
      </c>
      <c r="E58" s="20" t="s">
        <v>149</v>
      </c>
      <c r="F58" s="21" t="s">
        <v>136</v>
      </c>
      <c r="G58" s="21" t="s">
        <v>150</v>
      </c>
      <c r="H58" s="132" t="s">
        <v>200</v>
      </c>
      <c r="I58" s="132" t="s">
        <v>211</v>
      </c>
    </row>
    <row r="59" spans="1:9" s="175" customFormat="1" ht="11.25" x14ac:dyDescent="0.2">
      <c r="A59" s="172"/>
      <c r="B59" s="173"/>
      <c r="C59" s="173"/>
      <c r="D59" s="173" t="s">
        <v>243</v>
      </c>
      <c r="E59" s="174">
        <f>E60+E130</f>
        <v>1665987</v>
      </c>
      <c r="F59" s="174">
        <f t="shared" ref="F59" si="20">F60+F130</f>
        <v>2001360</v>
      </c>
      <c r="G59" s="174">
        <f t="shared" ref="G59:H59" si="21">G60+G130+G156</f>
        <v>2628484</v>
      </c>
      <c r="H59" s="174">
        <f t="shared" si="21"/>
        <v>-87802</v>
      </c>
      <c r="I59" s="174">
        <f>I60+I130+I156</f>
        <v>2540682</v>
      </c>
    </row>
    <row r="60" spans="1:9" ht="15.75" customHeight="1" x14ac:dyDescent="0.25">
      <c r="A60" s="167">
        <v>3</v>
      </c>
      <c r="B60" s="167"/>
      <c r="C60" s="167"/>
      <c r="D60" s="167" t="s">
        <v>12</v>
      </c>
      <c r="E60" s="168">
        <f>SUM(E61+E74+E113+E120+E126)</f>
        <v>1637113</v>
      </c>
      <c r="F60" s="168">
        <f>SUM(F61+F74+F113+F120+F126)</f>
        <v>1897664</v>
      </c>
      <c r="G60" s="168">
        <f t="shared" ref="G60:H60" si="22">SUM(G61+G74+G113+G120+G126)</f>
        <v>2412192</v>
      </c>
      <c r="H60" s="168">
        <f t="shared" si="22"/>
        <v>-93438</v>
      </c>
      <c r="I60" s="168">
        <f>SUM(I61+I74+I113+I120+I126)</f>
        <v>2318754</v>
      </c>
    </row>
    <row r="61" spans="1:9" ht="15.75" customHeight="1" x14ac:dyDescent="0.25">
      <c r="A61" s="13"/>
      <c r="B61" s="17">
        <v>31</v>
      </c>
      <c r="C61" s="17"/>
      <c r="D61" s="17" t="s">
        <v>13</v>
      </c>
      <c r="E61" s="10">
        <f>E62+E63+E64</f>
        <v>1296289</v>
      </c>
      <c r="F61" s="10">
        <f>F62+F63+F64</f>
        <v>1477492</v>
      </c>
      <c r="G61" s="10">
        <f t="shared" ref="G61" si="23">G62+G63+G64</f>
        <v>1960500</v>
      </c>
      <c r="H61" s="10">
        <f t="shared" ref="H61:I61" si="24">H62+H63+H64</f>
        <v>-82000</v>
      </c>
      <c r="I61" s="10">
        <f t="shared" si="24"/>
        <v>1878500</v>
      </c>
    </row>
    <row r="62" spans="1:9" ht="23.25" hidden="1" customHeight="1" x14ac:dyDescent="0.25">
      <c r="A62" s="13"/>
      <c r="B62" s="17"/>
      <c r="C62" s="15">
        <v>11</v>
      </c>
      <c r="D62" s="18" t="s">
        <v>122</v>
      </c>
      <c r="E62" s="10"/>
      <c r="F62" s="11"/>
      <c r="G62" s="11"/>
      <c r="H62" s="11">
        <f t="shared" ref="H62:H64" si="25">I62-G62</f>
        <v>0</v>
      </c>
      <c r="I62" s="11"/>
    </row>
    <row r="63" spans="1:9" ht="15.75" hidden="1" customHeight="1" x14ac:dyDescent="0.25">
      <c r="A63" s="13"/>
      <c r="B63" s="17"/>
      <c r="C63" s="15">
        <v>22</v>
      </c>
      <c r="D63" s="15" t="s">
        <v>27</v>
      </c>
      <c r="E63" s="10">
        <v>0</v>
      </c>
      <c r="F63" s="11">
        <v>400</v>
      </c>
      <c r="G63" s="11">
        <v>500</v>
      </c>
      <c r="H63" s="11">
        <f t="shared" si="25"/>
        <v>0</v>
      </c>
      <c r="I63" s="11">
        <v>500</v>
      </c>
    </row>
    <row r="64" spans="1:9" ht="15.75" hidden="1" customHeight="1" x14ac:dyDescent="0.25">
      <c r="A64" s="13"/>
      <c r="B64" s="17"/>
      <c r="C64" s="15">
        <v>43</v>
      </c>
      <c r="D64" s="15" t="s">
        <v>35</v>
      </c>
      <c r="E64" s="10">
        <v>1296289</v>
      </c>
      <c r="F64" s="11">
        <v>1477092</v>
      </c>
      <c r="G64" s="10">
        <v>1960000</v>
      </c>
      <c r="H64" s="11">
        <f t="shared" si="25"/>
        <v>-82000</v>
      </c>
      <c r="I64" s="10">
        <v>1878000</v>
      </c>
    </row>
    <row r="65" spans="1:9" ht="15.75" hidden="1" customHeight="1" x14ac:dyDescent="0.25">
      <c r="A65" s="13"/>
      <c r="B65" s="17">
        <v>311</v>
      </c>
      <c r="C65" s="17"/>
      <c r="D65" s="19" t="s">
        <v>114</v>
      </c>
      <c r="E65" s="10">
        <f>SUM(E66:E68)</f>
        <v>1078859</v>
      </c>
      <c r="F65" s="10">
        <f>SUM(F66:F68)</f>
        <v>1216092</v>
      </c>
      <c r="G65" s="10">
        <f>SUM(G66:G68)</f>
        <v>1625000</v>
      </c>
      <c r="H65" s="10">
        <f>SUM(H66:H68)</f>
        <v>-72000</v>
      </c>
      <c r="I65" s="10">
        <f>SUM(I66:I68)</f>
        <v>1553000</v>
      </c>
    </row>
    <row r="66" spans="1:9" hidden="1" x14ac:dyDescent="0.25">
      <c r="A66" s="14"/>
      <c r="B66" s="14">
        <v>3111</v>
      </c>
      <c r="C66" s="15"/>
      <c r="D66" s="15" t="s">
        <v>75</v>
      </c>
      <c r="E66" s="10">
        <v>1043364</v>
      </c>
      <c r="F66" s="11">
        <v>1185000</v>
      </c>
      <c r="G66" s="11">
        <v>1580000</v>
      </c>
      <c r="H66" s="11">
        <f t="shared" ref="H66:H68" si="26">I66-G66</f>
        <v>-80000</v>
      </c>
      <c r="I66" s="11">
        <v>1500000</v>
      </c>
    </row>
    <row r="67" spans="1:9" hidden="1" x14ac:dyDescent="0.25">
      <c r="A67" s="14"/>
      <c r="B67" s="14">
        <v>3113</v>
      </c>
      <c r="C67" s="15"/>
      <c r="D67" s="15" t="s">
        <v>76</v>
      </c>
      <c r="E67" s="10">
        <v>26815</v>
      </c>
      <c r="F67" s="11">
        <v>22000</v>
      </c>
      <c r="G67" s="11">
        <v>32000</v>
      </c>
      <c r="H67" s="11">
        <f t="shared" si="26"/>
        <v>8000</v>
      </c>
      <c r="I67" s="11">
        <v>40000</v>
      </c>
    </row>
    <row r="68" spans="1:9" hidden="1" x14ac:dyDescent="0.25">
      <c r="A68" s="14"/>
      <c r="B68" s="14">
        <v>3114</v>
      </c>
      <c r="C68" s="15"/>
      <c r="D68" s="15" t="s">
        <v>77</v>
      </c>
      <c r="E68" s="10">
        <v>8680</v>
      </c>
      <c r="F68" s="11">
        <v>9092</v>
      </c>
      <c r="G68" s="11">
        <v>13000</v>
      </c>
      <c r="H68" s="11">
        <f t="shared" si="26"/>
        <v>0</v>
      </c>
      <c r="I68" s="11">
        <v>13000</v>
      </c>
    </row>
    <row r="69" spans="1:9" hidden="1" x14ac:dyDescent="0.25">
      <c r="A69" s="14"/>
      <c r="B69" s="14">
        <v>312</v>
      </c>
      <c r="C69" s="15"/>
      <c r="D69" s="15" t="s">
        <v>78</v>
      </c>
      <c r="E69" s="10">
        <f>E70</f>
        <v>45858</v>
      </c>
      <c r="F69" s="10">
        <f t="shared" ref="F69:I69" si="27">F70</f>
        <v>61400</v>
      </c>
      <c r="G69" s="10">
        <f t="shared" si="27"/>
        <v>67500</v>
      </c>
      <c r="H69" s="10">
        <f t="shared" si="27"/>
        <v>0</v>
      </c>
      <c r="I69" s="10">
        <f t="shared" si="27"/>
        <v>67500</v>
      </c>
    </row>
    <row r="70" spans="1:9" hidden="1" x14ac:dyDescent="0.25">
      <c r="A70" s="14"/>
      <c r="B70" s="14">
        <v>3121</v>
      </c>
      <c r="C70" s="15"/>
      <c r="D70" s="15" t="s">
        <v>78</v>
      </c>
      <c r="E70" s="10">
        <v>45858</v>
      </c>
      <c r="F70" s="11">
        <v>61400</v>
      </c>
      <c r="G70" s="11">
        <v>67500</v>
      </c>
      <c r="H70" s="11">
        <f>I70-G70</f>
        <v>0</v>
      </c>
      <c r="I70" s="11">
        <v>67500</v>
      </c>
    </row>
    <row r="71" spans="1:9" hidden="1" x14ac:dyDescent="0.25">
      <c r="A71" s="14"/>
      <c r="B71" s="14">
        <v>313</v>
      </c>
      <c r="C71" s="15"/>
      <c r="D71" s="15" t="s">
        <v>79</v>
      </c>
      <c r="E71" s="10">
        <f>E72+E73</f>
        <v>171572</v>
      </c>
      <c r="F71" s="10">
        <f t="shared" ref="F71:G71" si="28">F72+F73</f>
        <v>200000</v>
      </c>
      <c r="G71" s="10">
        <f t="shared" si="28"/>
        <v>268000</v>
      </c>
      <c r="H71" s="10">
        <f t="shared" ref="H71:I71" si="29">H72+H73</f>
        <v>-10000</v>
      </c>
      <c r="I71" s="10">
        <f t="shared" si="29"/>
        <v>258000</v>
      </c>
    </row>
    <row r="72" spans="1:9" ht="25.5" hidden="1" x14ac:dyDescent="0.25">
      <c r="A72" s="14"/>
      <c r="B72" s="14">
        <v>3132</v>
      </c>
      <c r="C72" s="15"/>
      <c r="D72" s="18" t="s">
        <v>80</v>
      </c>
      <c r="E72" s="10">
        <v>171523</v>
      </c>
      <c r="F72" s="11">
        <v>200000</v>
      </c>
      <c r="G72" s="11">
        <v>268000</v>
      </c>
      <c r="H72" s="11">
        <f>I72-G72</f>
        <v>-10000</v>
      </c>
      <c r="I72" s="11">
        <v>258000</v>
      </c>
    </row>
    <row r="73" spans="1:9" ht="38.25" hidden="1" x14ac:dyDescent="0.25">
      <c r="A73" s="14"/>
      <c r="B73" s="14">
        <v>3133</v>
      </c>
      <c r="C73" s="15"/>
      <c r="D73" s="18" t="s">
        <v>115</v>
      </c>
      <c r="E73" s="10">
        <v>49</v>
      </c>
      <c r="F73" s="11"/>
      <c r="G73" s="11"/>
      <c r="H73" s="11"/>
      <c r="I73" s="11"/>
    </row>
    <row r="74" spans="1:9" x14ac:dyDescent="0.25">
      <c r="A74" s="14"/>
      <c r="B74" s="14">
        <v>32</v>
      </c>
      <c r="C74" s="15"/>
      <c r="D74" s="14" t="s">
        <v>24</v>
      </c>
      <c r="E74" s="10">
        <f>SUM(E75:E82)</f>
        <v>285344</v>
      </c>
      <c r="F74" s="10">
        <f>SUM(F75:F82)</f>
        <v>360588</v>
      </c>
      <c r="G74" s="10">
        <f>SUM(G75:G82)</f>
        <v>386963</v>
      </c>
      <c r="H74" s="10">
        <f>SUM(H75:H82)</f>
        <v>-10565</v>
      </c>
      <c r="I74" s="10">
        <f>SUM(I75:I82)</f>
        <v>376398</v>
      </c>
    </row>
    <row r="75" spans="1:9" hidden="1" x14ac:dyDescent="0.25">
      <c r="A75" s="14"/>
      <c r="B75" s="14"/>
      <c r="C75" s="15">
        <v>31</v>
      </c>
      <c r="D75" s="18" t="s">
        <v>120</v>
      </c>
      <c r="E75" s="10">
        <v>151101</v>
      </c>
      <c r="F75" s="11">
        <v>151241</v>
      </c>
      <c r="G75" s="11">
        <v>158446</v>
      </c>
      <c r="H75" s="11">
        <f>I75-G75</f>
        <v>0</v>
      </c>
      <c r="I75" s="11">
        <v>158446</v>
      </c>
    </row>
    <row r="76" spans="1:9" ht="25.5" hidden="1" x14ac:dyDescent="0.25">
      <c r="A76" s="14"/>
      <c r="B76" s="14"/>
      <c r="C76" s="15">
        <v>11</v>
      </c>
      <c r="D76" s="18" t="s">
        <v>122</v>
      </c>
      <c r="E76" s="10">
        <v>14002</v>
      </c>
      <c r="F76" s="11">
        <v>16074</v>
      </c>
      <c r="G76" s="11">
        <v>20451</v>
      </c>
      <c r="H76" s="11">
        <f t="shared" ref="H76:H82" si="30">I76-G76</f>
        <v>2280</v>
      </c>
      <c r="I76" s="11">
        <v>22731</v>
      </c>
    </row>
    <row r="77" spans="1:9" hidden="1" x14ac:dyDescent="0.25">
      <c r="A77" s="14"/>
      <c r="B77" s="14"/>
      <c r="C77" s="15">
        <v>22</v>
      </c>
      <c r="D77" s="15" t="s">
        <v>27</v>
      </c>
      <c r="E77" s="10">
        <v>264</v>
      </c>
      <c r="F77" s="11">
        <v>5668</v>
      </c>
      <c r="G77" s="11">
        <v>3500</v>
      </c>
      <c r="H77" s="11">
        <f t="shared" si="30"/>
        <v>1000</v>
      </c>
      <c r="I77" s="11">
        <v>4500</v>
      </c>
    </row>
    <row r="78" spans="1:9" hidden="1" x14ac:dyDescent="0.25">
      <c r="A78" s="14"/>
      <c r="B78" s="14"/>
      <c r="C78" s="15">
        <v>37</v>
      </c>
      <c r="D78" s="15" t="s">
        <v>51</v>
      </c>
      <c r="E78" s="10">
        <v>70290</v>
      </c>
      <c r="F78" s="11">
        <v>32402</v>
      </c>
      <c r="G78" s="11">
        <v>23000</v>
      </c>
      <c r="H78" s="11">
        <f t="shared" si="30"/>
        <v>1000</v>
      </c>
      <c r="I78" s="11">
        <v>24000</v>
      </c>
    </row>
    <row r="79" spans="1:9" hidden="1" x14ac:dyDescent="0.25">
      <c r="A79" s="14"/>
      <c r="B79" s="14"/>
      <c r="C79" s="15">
        <v>43</v>
      </c>
      <c r="D79" s="15" t="s">
        <v>35</v>
      </c>
      <c r="E79" s="10">
        <v>48061</v>
      </c>
      <c r="F79" s="11">
        <v>145711</v>
      </c>
      <c r="G79" s="11">
        <v>174886</v>
      </c>
      <c r="H79" s="11">
        <f t="shared" si="30"/>
        <v>-14980</v>
      </c>
      <c r="I79" s="11">
        <v>159906</v>
      </c>
    </row>
    <row r="80" spans="1:9" hidden="1" x14ac:dyDescent="0.25">
      <c r="A80" s="14"/>
      <c r="B80" s="14"/>
      <c r="C80" s="15">
        <v>52</v>
      </c>
      <c r="D80" s="15" t="s">
        <v>52</v>
      </c>
      <c r="E80" s="10">
        <v>433</v>
      </c>
      <c r="F80" s="11">
        <v>4102</v>
      </c>
      <c r="G80" s="11">
        <v>1400</v>
      </c>
      <c r="H80" s="11">
        <f t="shared" si="30"/>
        <v>135</v>
      </c>
      <c r="I80" s="11">
        <v>1535</v>
      </c>
    </row>
    <row r="81" spans="1:9" ht="38.25" hidden="1" x14ac:dyDescent="0.25">
      <c r="A81" s="14"/>
      <c r="B81" s="14"/>
      <c r="C81" s="15">
        <v>62</v>
      </c>
      <c r="D81" s="18" t="s">
        <v>54</v>
      </c>
      <c r="E81" s="10">
        <v>171</v>
      </c>
      <c r="F81" s="11">
        <v>900</v>
      </c>
      <c r="G81" s="11">
        <v>502</v>
      </c>
      <c r="H81" s="11">
        <f t="shared" si="30"/>
        <v>0</v>
      </c>
      <c r="I81" s="11">
        <v>502</v>
      </c>
    </row>
    <row r="82" spans="1:9" ht="25.5" hidden="1" x14ac:dyDescent="0.25">
      <c r="A82" s="14"/>
      <c r="B82" s="14"/>
      <c r="C82" s="15">
        <v>92</v>
      </c>
      <c r="D82" s="40" t="s">
        <v>180</v>
      </c>
      <c r="E82" s="10">
        <v>1022</v>
      </c>
      <c r="F82" s="10">
        <v>4490</v>
      </c>
      <c r="G82" s="10">
        <v>4778</v>
      </c>
      <c r="H82" s="11">
        <f t="shared" si="30"/>
        <v>0</v>
      </c>
      <c r="I82" s="10">
        <v>4778</v>
      </c>
    </row>
    <row r="83" spans="1:9" ht="25.5" hidden="1" x14ac:dyDescent="0.25">
      <c r="A83" s="14"/>
      <c r="B83" s="14">
        <v>321</v>
      </c>
      <c r="C83" s="15"/>
      <c r="D83" s="18" t="s">
        <v>81</v>
      </c>
      <c r="E83" s="10">
        <f>SUM(E84:E87)</f>
        <v>45271</v>
      </c>
      <c r="F83" s="10">
        <f t="shared" ref="F83:G83" si="31">SUM(F84:F87)</f>
        <v>49817</v>
      </c>
      <c r="G83" s="10">
        <f t="shared" si="31"/>
        <v>57550</v>
      </c>
      <c r="H83" s="10">
        <f t="shared" ref="H83:I83" si="32">SUM(H84:H87)</f>
        <v>-3000</v>
      </c>
      <c r="I83" s="10">
        <f t="shared" si="32"/>
        <v>54550</v>
      </c>
    </row>
    <row r="84" spans="1:9" hidden="1" x14ac:dyDescent="0.25">
      <c r="A84" s="14"/>
      <c r="B84" s="14">
        <v>3211</v>
      </c>
      <c r="C84" s="15"/>
      <c r="D84" s="18" t="s">
        <v>82</v>
      </c>
      <c r="E84" s="10">
        <v>9322</v>
      </c>
      <c r="F84" s="11">
        <v>11640</v>
      </c>
      <c r="G84" s="11">
        <v>10550</v>
      </c>
      <c r="H84" s="11">
        <f t="shared" ref="H84:H111" si="33">I84-G84</f>
        <v>1500</v>
      </c>
      <c r="I84" s="11">
        <v>12050</v>
      </c>
    </row>
    <row r="85" spans="1:9" ht="25.5" hidden="1" x14ac:dyDescent="0.25">
      <c r="A85" s="14"/>
      <c r="B85" s="14">
        <v>3212</v>
      </c>
      <c r="C85" s="15"/>
      <c r="D85" s="18" t="s">
        <v>116</v>
      </c>
      <c r="E85" s="10">
        <v>34948</v>
      </c>
      <c r="F85" s="11">
        <v>36500</v>
      </c>
      <c r="G85" s="11">
        <v>45000</v>
      </c>
      <c r="H85" s="11">
        <f t="shared" si="33"/>
        <v>-5000</v>
      </c>
      <c r="I85" s="11">
        <v>40000</v>
      </c>
    </row>
    <row r="86" spans="1:9" ht="25.5" hidden="1" x14ac:dyDescent="0.25">
      <c r="A86" s="14"/>
      <c r="B86" s="14">
        <v>3213</v>
      </c>
      <c r="C86" s="15"/>
      <c r="D86" s="18" t="s">
        <v>83</v>
      </c>
      <c r="E86" s="10">
        <v>370</v>
      </c>
      <c r="F86" s="11">
        <v>677</v>
      </c>
      <c r="G86" s="11">
        <v>1000</v>
      </c>
      <c r="H86" s="11">
        <f t="shared" si="33"/>
        <v>0</v>
      </c>
      <c r="I86" s="11">
        <v>1000</v>
      </c>
    </row>
    <row r="87" spans="1:9" ht="25.5" hidden="1" x14ac:dyDescent="0.25">
      <c r="A87" s="14"/>
      <c r="B87" s="14">
        <v>3214</v>
      </c>
      <c r="C87" s="15"/>
      <c r="D87" s="18" t="s">
        <v>117</v>
      </c>
      <c r="E87" s="10">
        <v>631</v>
      </c>
      <c r="F87" s="11">
        <v>1000</v>
      </c>
      <c r="G87" s="11">
        <v>1000</v>
      </c>
      <c r="H87" s="11">
        <f t="shared" si="33"/>
        <v>500</v>
      </c>
      <c r="I87" s="11">
        <v>1500</v>
      </c>
    </row>
    <row r="88" spans="1:9" hidden="1" x14ac:dyDescent="0.25">
      <c r="A88" s="14"/>
      <c r="B88" s="14">
        <v>322</v>
      </c>
      <c r="C88" s="15"/>
      <c r="D88" s="18" t="s">
        <v>84</v>
      </c>
      <c r="E88" s="10">
        <f>SUM(E89:E94)</f>
        <v>133709</v>
      </c>
      <c r="F88" s="10">
        <f t="shared" ref="F88:G88" si="34">SUM(F89:F94)</f>
        <v>191125</v>
      </c>
      <c r="G88" s="10">
        <f t="shared" si="34"/>
        <v>202492</v>
      </c>
      <c r="H88" s="11">
        <f t="shared" si="33"/>
        <v>-13090</v>
      </c>
      <c r="I88" s="10">
        <f t="shared" ref="I88" si="35">SUM(I89:I94)</f>
        <v>189402</v>
      </c>
    </row>
    <row r="89" spans="1:9" ht="25.5" hidden="1" x14ac:dyDescent="0.25">
      <c r="A89" s="14"/>
      <c r="B89" s="14">
        <v>3221</v>
      </c>
      <c r="C89" s="15"/>
      <c r="D89" s="18" t="s">
        <v>118</v>
      </c>
      <c r="E89" s="10">
        <v>13481</v>
      </c>
      <c r="F89" s="11">
        <v>14593</v>
      </c>
      <c r="G89" s="11">
        <v>11785</v>
      </c>
      <c r="H89" s="11">
        <f t="shared" si="33"/>
        <v>3650</v>
      </c>
      <c r="I89" s="11">
        <v>15435</v>
      </c>
    </row>
    <row r="90" spans="1:9" hidden="1" x14ac:dyDescent="0.25">
      <c r="A90" s="14"/>
      <c r="B90" s="14">
        <v>3222</v>
      </c>
      <c r="C90" s="15"/>
      <c r="D90" s="18" t="s">
        <v>85</v>
      </c>
      <c r="E90" s="10">
        <v>55208</v>
      </c>
      <c r="F90" s="11">
        <v>108079</v>
      </c>
      <c r="G90" s="11">
        <v>125000</v>
      </c>
      <c r="H90" s="11">
        <f t="shared" si="33"/>
        <v>-10000</v>
      </c>
      <c r="I90" s="11">
        <v>115000</v>
      </c>
    </row>
    <row r="91" spans="1:9" hidden="1" x14ac:dyDescent="0.25">
      <c r="A91" s="14"/>
      <c r="B91" s="14">
        <v>3223</v>
      </c>
      <c r="C91" s="15"/>
      <c r="D91" s="18" t="s">
        <v>86</v>
      </c>
      <c r="E91" s="10">
        <v>61210</v>
      </c>
      <c r="F91" s="11">
        <v>60700</v>
      </c>
      <c r="G91" s="11">
        <v>60031</v>
      </c>
      <c r="H91" s="11">
        <f t="shared" si="33"/>
        <v>-7220</v>
      </c>
      <c r="I91" s="11">
        <v>52811</v>
      </c>
    </row>
    <row r="92" spans="1:9" ht="25.5" hidden="1" x14ac:dyDescent="0.25">
      <c r="A92" s="14"/>
      <c r="B92" s="14">
        <v>3224</v>
      </c>
      <c r="C92" s="15"/>
      <c r="D92" s="18" t="s">
        <v>132</v>
      </c>
      <c r="E92" s="10">
        <v>2140</v>
      </c>
      <c r="F92" s="11">
        <v>4163</v>
      </c>
      <c r="G92" s="11">
        <v>3000</v>
      </c>
      <c r="H92" s="11">
        <f t="shared" si="33"/>
        <v>-865</v>
      </c>
      <c r="I92" s="11">
        <v>2135</v>
      </c>
    </row>
    <row r="93" spans="1:9" hidden="1" x14ac:dyDescent="0.25">
      <c r="A93" s="14"/>
      <c r="B93" s="14">
        <v>3225</v>
      </c>
      <c r="C93" s="15"/>
      <c r="D93" s="18" t="s">
        <v>87</v>
      </c>
      <c r="E93" s="10">
        <v>1647</v>
      </c>
      <c r="F93" s="11">
        <v>2129</v>
      </c>
      <c r="G93" s="11">
        <v>2026</v>
      </c>
      <c r="H93" s="11">
        <f t="shared" si="33"/>
        <v>1345</v>
      </c>
      <c r="I93" s="11">
        <v>3371</v>
      </c>
    </row>
    <row r="94" spans="1:9" ht="25.5" hidden="1" x14ac:dyDescent="0.25">
      <c r="A94" s="14"/>
      <c r="B94" s="14">
        <v>3227</v>
      </c>
      <c r="C94" s="15"/>
      <c r="D94" s="18" t="s">
        <v>88</v>
      </c>
      <c r="E94" s="10">
        <v>23</v>
      </c>
      <c r="F94" s="11">
        <v>1461</v>
      </c>
      <c r="G94" s="11">
        <v>650</v>
      </c>
      <c r="H94" s="11">
        <f t="shared" si="33"/>
        <v>0</v>
      </c>
      <c r="I94" s="11">
        <v>650</v>
      </c>
    </row>
    <row r="95" spans="1:9" hidden="1" x14ac:dyDescent="0.25">
      <c r="A95" s="14"/>
      <c r="B95" s="14">
        <v>323</v>
      </c>
      <c r="C95" s="15"/>
      <c r="D95" s="18" t="s">
        <v>89</v>
      </c>
      <c r="E95" s="10">
        <f>SUM(E96:E104)</f>
        <v>97348</v>
      </c>
      <c r="F95" s="10">
        <f t="shared" ref="F95:H95" si="36">SUM(F96:F104)</f>
        <v>111009</v>
      </c>
      <c r="G95" s="10">
        <f t="shared" si="36"/>
        <v>116960</v>
      </c>
      <c r="H95" s="10">
        <f t="shared" si="36"/>
        <v>5175</v>
      </c>
      <c r="I95" s="10">
        <f t="shared" ref="I95" si="37">SUM(I96:I104)</f>
        <v>122135</v>
      </c>
    </row>
    <row r="96" spans="1:9" ht="25.5" hidden="1" x14ac:dyDescent="0.25">
      <c r="A96" s="14"/>
      <c r="B96" s="14">
        <v>3231</v>
      </c>
      <c r="C96" s="15"/>
      <c r="D96" s="18" t="s">
        <v>90</v>
      </c>
      <c r="E96" s="10">
        <v>51374</v>
      </c>
      <c r="F96" s="11">
        <v>56880</v>
      </c>
      <c r="G96" s="11">
        <v>56665</v>
      </c>
      <c r="H96" s="11">
        <f t="shared" si="33"/>
        <v>6200</v>
      </c>
      <c r="I96" s="11">
        <v>62865</v>
      </c>
    </row>
    <row r="97" spans="1:9" ht="25.5" hidden="1" x14ac:dyDescent="0.25">
      <c r="A97" s="14"/>
      <c r="B97" s="14">
        <v>3232</v>
      </c>
      <c r="C97" s="15"/>
      <c r="D97" s="18" t="s">
        <v>91</v>
      </c>
      <c r="E97" s="10">
        <v>8803</v>
      </c>
      <c r="F97" s="11">
        <v>12379</v>
      </c>
      <c r="G97" s="11">
        <v>14917</v>
      </c>
      <c r="H97" s="11">
        <f t="shared" si="33"/>
        <v>200</v>
      </c>
      <c r="I97" s="11">
        <v>15117</v>
      </c>
    </row>
    <row r="98" spans="1:9" ht="25.5" hidden="1" x14ac:dyDescent="0.25">
      <c r="A98" s="14"/>
      <c r="B98" s="14">
        <v>3233</v>
      </c>
      <c r="C98" s="15"/>
      <c r="D98" s="18" t="s">
        <v>92</v>
      </c>
      <c r="E98" s="10">
        <v>0</v>
      </c>
      <c r="F98" s="11">
        <v>249</v>
      </c>
      <c r="G98" s="11">
        <v>550</v>
      </c>
      <c r="H98" s="11">
        <f t="shared" si="33"/>
        <v>700</v>
      </c>
      <c r="I98" s="11">
        <v>1250</v>
      </c>
    </row>
    <row r="99" spans="1:9" hidden="1" x14ac:dyDescent="0.25">
      <c r="A99" s="14"/>
      <c r="B99" s="14">
        <v>3234</v>
      </c>
      <c r="C99" s="15"/>
      <c r="D99" s="18" t="s">
        <v>93</v>
      </c>
      <c r="E99" s="10">
        <v>8500</v>
      </c>
      <c r="F99" s="11">
        <v>9850</v>
      </c>
      <c r="G99" s="11">
        <v>9850</v>
      </c>
      <c r="H99" s="11">
        <f t="shared" si="33"/>
        <v>0</v>
      </c>
      <c r="I99" s="11">
        <v>9850</v>
      </c>
    </row>
    <row r="100" spans="1:9" hidden="1" x14ac:dyDescent="0.25">
      <c r="A100" s="14"/>
      <c r="B100" s="14">
        <v>3235</v>
      </c>
      <c r="C100" s="15"/>
      <c r="D100" s="18" t="s">
        <v>94</v>
      </c>
      <c r="E100" s="10">
        <v>1286</v>
      </c>
      <c r="F100" s="11">
        <v>1286</v>
      </c>
      <c r="G100" s="11">
        <v>1286</v>
      </c>
      <c r="H100" s="11">
        <f t="shared" si="33"/>
        <v>1000</v>
      </c>
      <c r="I100" s="11">
        <v>2286</v>
      </c>
    </row>
    <row r="101" spans="1:9" ht="25.5" hidden="1" x14ac:dyDescent="0.25">
      <c r="A101" s="14"/>
      <c r="B101" s="14">
        <v>3236</v>
      </c>
      <c r="C101" s="15"/>
      <c r="D101" s="18" t="s">
        <v>95</v>
      </c>
      <c r="E101" s="10">
        <v>4939</v>
      </c>
      <c r="F101" s="11">
        <v>4864</v>
      </c>
      <c r="G101" s="11">
        <v>5645</v>
      </c>
      <c r="H101" s="11">
        <f t="shared" si="33"/>
        <v>0</v>
      </c>
      <c r="I101" s="11">
        <v>5645</v>
      </c>
    </row>
    <row r="102" spans="1:9" hidden="1" x14ac:dyDescent="0.25">
      <c r="A102" s="14"/>
      <c r="B102" s="14">
        <v>3237</v>
      </c>
      <c r="C102" s="15"/>
      <c r="D102" s="18" t="s">
        <v>96</v>
      </c>
      <c r="E102" s="10">
        <v>755</v>
      </c>
      <c r="F102" s="11">
        <v>1784</v>
      </c>
      <c r="G102" s="11">
        <v>4245</v>
      </c>
      <c r="H102" s="11">
        <f t="shared" si="33"/>
        <v>905</v>
      </c>
      <c r="I102" s="11">
        <v>5150</v>
      </c>
    </row>
    <row r="103" spans="1:9" hidden="1" x14ac:dyDescent="0.25">
      <c r="A103" s="14"/>
      <c r="B103" s="14">
        <v>3238</v>
      </c>
      <c r="C103" s="15"/>
      <c r="D103" s="18" t="s">
        <v>97</v>
      </c>
      <c r="E103" s="10">
        <v>2898</v>
      </c>
      <c r="F103" s="11">
        <v>2172</v>
      </c>
      <c r="G103" s="11">
        <v>3172</v>
      </c>
      <c r="H103" s="11">
        <f t="shared" si="33"/>
        <v>1000</v>
      </c>
      <c r="I103" s="11">
        <v>4172</v>
      </c>
    </row>
    <row r="104" spans="1:9" hidden="1" x14ac:dyDescent="0.25">
      <c r="A104" s="14"/>
      <c r="B104" s="14">
        <v>3239</v>
      </c>
      <c r="C104" s="15"/>
      <c r="D104" s="18" t="s">
        <v>98</v>
      </c>
      <c r="E104" s="10">
        <v>18793</v>
      </c>
      <c r="F104" s="11">
        <v>21545</v>
      </c>
      <c r="G104" s="11">
        <v>20630</v>
      </c>
      <c r="H104" s="11">
        <f t="shared" si="33"/>
        <v>-4830</v>
      </c>
      <c r="I104" s="11">
        <v>15800</v>
      </c>
    </row>
    <row r="105" spans="1:9" ht="25.5" hidden="1" x14ac:dyDescent="0.25">
      <c r="A105" s="14"/>
      <c r="B105" s="14">
        <v>329</v>
      </c>
      <c r="C105" s="15"/>
      <c r="D105" s="18" t="s">
        <v>99</v>
      </c>
      <c r="E105" s="10">
        <f>SUM(E106:E111)</f>
        <v>9016</v>
      </c>
      <c r="F105" s="10">
        <f t="shared" ref="F105:H105" si="38">SUM(F106:F111)</f>
        <v>8637</v>
      </c>
      <c r="G105" s="10">
        <f t="shared" si="38"/>
        <v>9961</v>
      </c>
      <c r="H105" s="10">
        <f t="shared" si="38"/>
        <v>350</v>
      </c>
      <c r="I105" s="10">
        <f t="shared" ref="I105" si="39">SUM(I106:I111)</f>
        <v>10311</v>
      </c>
    </row>
    <row r="106" spans="1:9" hidden="1" x14ac:dyDescent="0.25">
      <c r="A106" s="14"/>
      <c r="B106" s="14">
        <v>3292</v>
      </c>
      <c r="C106" s="15"/>
      <c r="D106" s="18" t="s">
        <v>100</v>
      </c>
      <c r="E106" s="10">
        <v>3149</v>
      </c>
      <c r="F106" s="11">
        <v>3185</v>
      </c>
      <c r="G106" s="11">
        <v>3185</v>
      </c>
      <c r="H106" s="11">
        <f t="shared" si="33"/>
        <v>0</v>
      </c>
      <c r="I106" s="11">
        <v>3185</v>
      </c>
    </row>
    <row r="107" spans="1:9" hidden="1" x14ac:dyDescent="0.25">
      <c r="A107" s="14"/>
      <c r="B107" s="14">
        <v>3293</v>
      </c>
      <c r="C107" s="15"/>
      <c r="D107" s="18" t="s">
        <v>101</v>
      </c>
      <c r="E107" s="10">
        <v>407</v>
      </c>
      <c r="F107" s="11">
        <v>133</v>
      </c>
      <c r="G107" s="11">
        <v>550</v>
      </c>
      <c r="H107" s="11">
        <f t="shared" si="33"/>
        <v>350</v>
      </c>
      <c r="I107" s="11">
        <v>900</v>
      </c>
    </row>
    <row r="108" spans="1:9" hidden="1" x14ac:dyDescent="0.25">
      <c r="A108" s="14"/>
      <c r="B108" s="14">
        <v>3294</v>
      </c>
      <c r="C108" s="15"/>
      <c r="D108" s="18" t="s">
        <v>119</v>
      </c>
      <c r="E108" s="10">
        <v>159</v>
      </c>
      <c r="F108" s="11">
        <v>190</v>
      </c>
      <c r="G108" s="11">
        <v>200</v>
      </c>
      <c r="H108" s="11">
        <f t="shared" si="33"/>
        <v>0</v>
      </c>
      <c r="I108" s="11">
        <v>200</v>
      </c>
    </row>
    <row r="109" spans="1:9" hidden="1" x14ac:dyDescent="0.25">
      <c r="A109" s="14"/>
      <c r="B109" s="14">
        <v>3295</v>
      </c>
      <c r="C109" s="15"/>
      <c r="D109" s="18" t="s">
        <v>102</v>
      </c>
      <c r="E109" s="10">
        <v>2990</v>
      </c>
      <c r="F109" s="11">
        <v>3329</v>
      </c>
      <c r="G109" s="11">
        <v>4026</v>
      </c>
      <c r="H109" s="11">
        <f t="shared" si="33"/>
        <v>0</v>
      </c>
      <c r="I109" s="11">
        <v>4026</v>
      </c>
    </row>
    <row r="110" spans="1:9" hidden="1" x14ac:dyDescent="0.25">
      <c r="A110" s="14"/>
      <c r="B110" s="14">
        <v>3296</v>
      </c>
      <c r="C110" s="15"/>
      <c r="D110" s="18" t="s">
        <v>121</v>
      </c>
      <c r="E110" s="10">
        <v>1286</v>
      </c>
      <c r="F110" s="11"/>
      <c r="G110" s="11"/>
      <c r="H110" s="11">
        <f t="shared" si="33"/>
        <v>0</v>
      </c>
      <c r="I110" s="11"/>
    </row>
    <row r="111" spans="1:9" ht="25.5" hidden="1" x14ac:dyDescent="0.25">
      <c r="A111" s="14"/>
      <c r="B111" s="14">
        <v>3299</v>
      </c>
      <c r="C111" s="15"/>
      <c r="D111" s="18" t="s">
        <v>99</v>
      </c>
      <c r="E111" s="10">
        <v>1025</v>
      </c>
      <c r="F111" s="11">
        <v>1800</v>
      </c>
      <c r="G111" s="11">
        <v>2000</v>
      </c>
      <c r="H111" s="11">
        <f t="shared" si="33"/>
        <v>0</v>
      </c>
      <c r="I111" s="11">
        <v>2000</v>
      </c>
    </row>
    <row r="112" spans="1:9" hidden="1" x14ac:dyDescent="0.25">
      <c r="A112" s="14"/>
      <c r="B112" s="14"/>
      <c r="C112" s="15"/>
      <c r="D112" s="18"/>
      <c r="E112" s="10"/>
      <c r="F112" s="11"/>
      <c r="G112" s="11"/>
      <c r="H112" s="11"/>
      <c r="I112" s="11"/>
    </row>
    <row r="113" spans="1:9" x14ac:dyDescent="0.25">
      <c r="A113" s="14"/>
      <c r="B113" s="14">
        <v>34</v>
      </c>
      <c r="C113" s="15"/>
      <c r="D113" s="14" t="s">
        <v>55</v>
      </c>
      <c r="E113" s="10">
        <f>SUM(E114:E116)</f>
        <v>2304</v>
      </c>
      <c r="F113" s="10">
        <f t="shared" ref="F113:H113" si="40">SUM(F114:F116)</f>
        <v>810</v>
      </c>
      <c r="G113" s="10">
        <f t="shared" si="40"/>
        <v>810</v>
      </c>
      <c r="H113" s="10">
        <f t="shared" si="40"/>
        <v>6</v>
      </c>
      <c r="I113" s="10">
        <f t="shared" ref="I113" si="41">SUM(I114:I116)</f>
        <v>816</v>
      </c>
    </row>
    <row r="114" spans="1:9" hidden="1" x14ac:dyDescent="0.25">
      <c r="A114" s="14"/>
      <c r="B114" s="14"/>
      <c r="C114" s="15">
        <v>31</v>
      </c>
      <c r="D114" s="18" t="s">
        <v>120</v>
      </c>
      <c r="E114" s="10">
        <v>1212</v>
      </c>
      <c r="F114" s="11">
        <v>800</v>
      </c>
      <c r="G114" s="11">
        <v>800</v>
      </c>
      <c r="H114" s="11">
        <f t="shared" ref="H114:H116" si="42">I114-G114</f>
        <v>0</v>
      </c>
      <c r="I114" s="11">
        <v>800</v>
      </c>
    </row>
    <row r="115" spans="1:9" ht="25.5" hidden="1" x14ac:dyDescent="0.25">
      <c r="A115" s="14"/>
      <c r="B115" s="14"/>
      <c r="C115" s="15">
        <v>12</v>
      </c>
      <c r="D115" s="18" t="s">
        <v>37</v>
      </c>
      <c r="E115" s="10">
        <v>0</v>
      </c>
      <c r="F115" s="11">
        <v>10</v>
      </c>
      <c r="G115" s="11">
        <v>10</v>
      </c>
      <c r="H115" s="11">
        <f t="shared" si="42"/>
        <v>6</v>
      </c>
      <c r="I115" s="11">
        <v>16</v>
      </c>
    </row>
    <row r="116" spans="1:9" hidden="1" x14ac:dyDescent="0.25">
      <c r="A116" s="14"/>
      <c r="B116" s="14"/>
      <c r="C116" s="15">
        <v>43</v>
      </c>
      <c r="D116" s="15" t="s">
        <v>35</v>
      </c>
      <c r="E116" s="10">
        <v>1092</v>
      </c>
      <c r="F116" s="11"/>
      <c r="G116" s="11"/>
      <c r="H116" s="11">
        <f t="shared" si="42"/>
        <v>0</v>
      </c>
      <c r="I116" s="11"/>
    </row>
    <row r="117" spans="1:9" hidden="1" x14ac:dyDescent="0.25">
      <c r="A117" s="14"/>
      <c r="B117" s="14">
        <v>343</v>
      </c>
      <c r="C117" s="15"/>
      <c r="D117" s="15" t="s">
        <v>103</v>
      </c>
      <c r="E117" s="10">
        <f>SUM(E118:E119)</f>
        <v>2304</v>
      </c>
      <c r="F117" s="10">
        <f t="shared" ref="F117:H117" si="43">SUM(F118:F119)</f>
        <v>810</v>
      </c>
      <c r="G117" s="10">
        <f t="shared" si="43"/>
        <v>810</v>
      </c>
      <c r="H117" s="10">
        <f t="shared" si="43"/>
        <v>6</v>
      </c>
      <c r="I117" s="10">
        <f t="shared" ref="I117" si="44">SUM(I118:I119)</f>
        <v>816</v>
      </c>
    </row>
    <row r="118" spans="1:9" ht="25.5" hidden="1" x14ac:dyDescent="0.25">
      <c r="A118" s="14"/>
      <c r="B118" s="14">
        <v>3431</v>
      </c>
      <c r="C118" s="15"/>
      <c r="D118" s="18" t="s">
        <v>104</v>
      </c>
      <c r="E118" s="10">
        <v>1211</v>
      </c>
      <c r="F118" s="11">
        <v>803</v>
      </c>
      <c r="G118" s="11">
        <v>803</v>
      </c>
      <c r="H118" s="11">
        <f t="shared" ref="H118:H119" si="45">I118-G118</f>
        <v>6</v>
      </c>
      <c r="I118" s="11">
        <v>809</v>
      </c>
    </row>
    <row r="119" spans="1:9" hidden="1" x14ac:dyDescent="0.25">
      <c r="A119" s="14"/>
      <c r="B119" s="14">
        <v>3433</v>
      </c>
      <c r="C119" s="15"/>
      <c r="D119" s="15" t="s">
        <v>105</v>
      </c>
      <c r="E119" s="10">
        <v>1093</v>
      </c>
      <c r="F119" s="11">
        <v>7</v>
      </c>
      <c r="G119" s="11">
        <v>7</v>
      </c>
      <c r="H119" s="11">
        <f t="shared" si="45"/>
        <v>0</v>
      </c>
      <c r="I119" s="11">
        <v>7</v>
      </c>
    </row>
    <row r="120" spans="1:9" ht="38.25" x14ac:dyDescent="0.25">
      <c r="A120" s="14"/>
      <c r="B120" s="14">
        <v>37</v>
      </c>
      <c r="C120" s="15"/>
      <c r="D120" s="41" t="s">
        <v>56</v>
      </c>
      <c r="E120" s="10">
        <f>SUM(E121:E123)</f>
        <v>53176</v>
      </c>
      <c r="F120" s="10">
        <f t="shared" ref="F120:H120" si="46">SUM(F121:F123)</f>
        <v>57600</v>
      </c>
      <c r="G120" s="10">
        <f t="shared" si="46"/>
        <v>62669</v>
      </c>
      <c r="H120" s="10">
        <f t="shared" si="46"/>
        <v>-819</v>
      </c>
      <c r="I120" s="10">
        <f t="shared" ref="I120" si="47">SUM(I121:I123)</f>
        <v>61850</v>
      </c>
    </row>
    <row r="121" spans="1:9" ht="25.5" hidden="1" x14ac:dyDescent="0.25">
      <c r="A121" s="14"/>
      <c r="B121" s="14"/>
      <c r="C121" s="15">
        <v>11</v>
      </c>
      <c r="D121" s="18" t="s">
        <v>122</v>
      </c>
      <c r="E121" s="10">
        <v>14110</v>
      </c>
      <c r="F121" s="11">
        <v>16600</v>
      </c>
      <c r="G121" s="11">
        <v>17600</v>
      </c>
      <c r="H121" s="11">
        <f t="shared" ref="H121:H123" si="48">I121-G121</f>
        <v>250</v>
      </c>
      <c r="I121" s="11">
        <v>17850</v>
      </c>
    </row>
    <row r="122" spans="1:9" hidden="1" x14ac:dyDescent="0.25">
      <c r="A122" s="14"/>
      <c r="B122" s="14"/>
      <c r="C122" s="15">
        <v>22</v>
      </c>
      <c r="D122" s="18" t="s">
        <v>27</v>
      </c>
      <c r="E122" s="10">
        <v>3</v>
      </c>
      <c r="F122" s="11"/>
      <c r="G122" s="11"/>
      <c r="H122" s="11">
        <f t="shared" si="48"/>
        <v>0</v>
      </c>
      <c r="I122" s="11"/>
    </row>
    <row r="123" spans="1:9" hidden="1" x14ac:dyDescent="0.25">
      <c r="A123" s="14"/>
      <c r="B123" s="14"/>
      <c r="C123" s="15">
        <v>43</v>
      </c>
      <c r="D123" s="41" t="s">
        <v>53</v>
      </c>
      <c r="E123" s="10">
        <v>39063</v>
      </c>
      <c r="F123" s="11">
        <v>41000</v>
      </c>
      <c r="G123" s="11">
        <v>45069</v>
      </c>
      <c r="H123" s="11">
        <f t="shared" si="48"/>
        <v>-1069</v>
      </c>
      <c r="I123" s="11">
        <v>44000</v>
      </c>
    </row>
    <row r="124" spans="1:9" ht="25.5" hidden="1" x14ac:dyDescent="0.25">
      <c r="A124" s="14"/>
      <c r="B124" s="14">
        <v>372</v>
      </c>
      <c r="C124" s="15"/>
      <c r="D124" s="41" t="s">
        <v>106</v>
      </c>
      <c r="E124" s="10">
        <f>E125</f>
        <v>53176</v>
      </c>
      <c r="F124" s="10">
        <f t="shared" ref="F124:I124" si="49">F125</f>
        <v>57600</v>
      </c>
      <c r="G124" s="10">
        <f t="shared" si="49"/>
        <v>62669</v>
      </c>
      <c r="H124" s="10">
        <f t="shared" si="49"/>
        <v>-819</v>
      </c>
      <c r="I124" s="10">
        <f t="shared" si="49"/>
        <v>61850</v>
      </c>
    </row>
    <row r="125" spans="1:9" ht="25.5" hidden="1" x14ac:dyDescent="0.25">
      <c r="A125" s="14"/>
      <c r="B125" s="14">
        <v>3722</v>
      </c>
      <c r="C125" s="15"/>
      <c r="D125" s="41" t="s">
        <v>107</v>
      </c>
      <c r="E125" s="10">
        <v>53176</v>
      </c>
      <c r="F125" s="11">
        <v>57600</v>
      </c>
      <c r="G125" s="11">
        <v>62669</v>
      </c>
      <c r="H125" s="11">
        <f t="shared" ref="H125:H127" si="50">I125-G125</f>
        <v>-819</v>
      </c>
      <c r="I125" s="11">
        <v>61850</v>
      </c>
    </row>
    <row r="126" spans="1:9" x14ac:dyDescent="0.25">
      <c r="A126" s="14"/>
      <c r="B126" s="14">
        <v>38</v>
      </c>
      <c r="C126" s="15"/>
      <c r="D126" s="41" t="s">
        <v>178</v>
      </c>
      <c r="E126" s="10">
        <f>E127</f>
        <v>0</v>
      </c>
      <c r="F126" s="10">
        <f>F127</f>
        <v>1174</v>
      </c>
      <c r="G126" s="10">
        <f t="shared" ref="G126:I126" si="51">G127</f>
        <v>1250</v>
      </c>
      <c r="H126" s="10">
        <f t="shared" si="51"/>
        <v>-60</v>
      </c>
      <c r="I126" s="10">
        <f t="shared" si="51"/>
        <v>1190</v>
      </c>
    </row>
    <row r="127" spans="1:9" hidden="1" x14ac:dyDescent="0.25">
      <c r="A127" s="14"/>
      <c r="B127" s="14"/>
      <c r="C127" s="15">
        <v>43</v>
      </c>
      <c r="D127" s="41" t="s">
        <v>53</v>
      </c>
      <c r="E127" s="10"/>
      <c r="F127" s="10">
        <v>1174</v>
      </c>
      <c r="G127" s="10">
        <v>1250</v>
      </c>
      <c r="H127" s="11">
        <f t="shared" si="50"/>
        <v>-60</v>
      </c>
      <c r="I127" s="10">
        <v>1190</v>
      </c>
    </row>
    <row r="128" spans="1:9" hidden="1" x14ac:dyDescent="0.25">
      <c r="A128" s="14"/>
      <c r="B128" s="14">
        <v>381</v>
      </c>
      <c r="C128" s="15"/>
      <c r="D128" s="41" t="s">
        <v>66</v>
      </c>
      <c r="E128" s="10">
        <f>E129</f>
        <v>0</v>
      </c>
      <c r="F128" s="10">
        <f>F129</f>
        <v>1174</v>
      </c>
      <c r="G128" s="10">
        <f t="shared" ref="G128:I128" si="52">G129</f>
        <v>1250</v>
      </c>
      <c r="H128" s="10">
        <f t="shared" si="52"/>
        <v>-60</v>
      </c>
      <c r="I128" s="10">
        <f t="shared" si="52"/>
        <v>1190</v>
      </c>
    </row>
    <row r="129" spans="1:9" hidden="1" x14ac:dyDescent="0.25">
      <c r="A129" s="14"/>
      <c r="B129" s="14">
        <v>3812</v>
      </c>
      <c r="C129" s="15"/>
      <c r="D129" s="41" t="s">
        <v>179</v>
      </c>
      <c r="E129" s="10"/>
      <c r="F129" s="10">
        <v>1174</v>
      </c>
      <c r="G129" s="10">
        <v>1250</v>
      </c>
      <c r="H129" s="11">
        <f t="shared" ref="H129" si="53">I129-G129</f>
        <v>-60</v>
      </c>
      <c r="I129" s="10">
        <v>1190</v>
      </c>
    </row>
    <row r="130" spans="1:9" ht="30" x14ac:dyDescent="0.25">
      <c r="A130" s="169">
        <v>4</v>
      </c>
      <c r="B130" s="169"/>
      <c r="C130" s="169"/>
      <c r="D130" s="170" t="s">
        <v>14</v>
      </c>
      <c r="E130" s="168">
        <f>E131+E146</f>
        <v>28874</v>
      </c>
      <c r="F130" s="168">
        <f t="shared" ref="F130:G130" si="54">F131+F146</f>
        <v>103696</v>
      </c>
      <c r="G130" s="168">
        <f t="shared" si="54"/>
        <v>216292</v>
      </c>
      <c r="H130" s="168">
        <f t="shared" ref="H130:I130" si="55">H131+H146</f>
        <v>-2850</v>
      </c>
      <c r="I130" s="168">
        <f t="shared" si="55"/>
        <v>213442</v>
      </c>
    </row>
    <row r="131" spans="1:9" ht="25.5" hidden="1" x14ac:dyDescent="0.25">
      <c r="A131" s="17"/>
      <c r="B131" s="17">
        <v>42</v>
      </c>
      <c r="C131" s="17"/>
      <c r="D131" s="24" t="s">
        <v>33</v>
      </c>
      <c r="E131" s="10">
        <f>SUM(E132:E139)</f>
        <v>9770</v>
      </c>
      <c r="F131" s="10">
        <f>SUM(F132:F139)</f>
        <v>17383</v>
      </c>
      <c r="G131" s="10">
        <f t="shared" ref="G131:H131" si="56">SUM(G132:G139)</f>
        <v>17400</v>
      </c>
      <c r="H131" s="10">
        <f t="shared" si="56"/>
        <v>-2850</v>
      </c>
      <c r="I131" s="10">
        <f t="shared" ref="I131" si="57">SUM(I132:I139)</f>
        <v>14550</v>
      </c>
    </row>
    <row r="132" spans="1:9" hidden="1" x14ac:dyDescent="0.25">
      <c r="A132" s="17"/>
      <c r="B132" s="17"/>
      <c r="C132" s="15">
        <v>31</v>
      </c>
      <c r="D132" s="18" t="s">
        <v>120</v>
      </c>
      <c r="E132" s="10">
        <v>5309</v>
      </c>
      <c r="F132" s="11">
        <v>5973</v>
      </c>
      <c r="G132" s="11">
        <v>7300</v>
      </c>
      <c r="H132" s="11">
        <f t="shared" ref="H132:H151" si="58">I132-G132</f>
        <v>0</v>
      </c>
      <c r="I132" s="11">
        <v>7300</v>
      </c>
    </row>
    <row r="133" spans="1:9" ht="25.5" hidden="1" x14ac:dyDescent="0.25">
      <c r="A133" s="17"/>
      <c r="B133" s="17"/>
      <c r="C133" s="19">
        <v>11</v>
      </c>
      <c r="D133" s="18" t="s">
        <v>122</v>
      </c>
      <c r="E133" s="10">
        <v>0</v>
      </c>
      <c r="F133" s="11"/>
      <c r="G133" s="11"/>
      <c r="H133" s="11">
        <f t="shared" si="58"/>
        <v>0</v>
      </c>
      <c r="I133" s="11"/>
    </row>
    <row r="134" spans="1:9" hidden="1" x14ac:dyDescent="0.25">
      <c r="A134" s="17"/>
      <c r="B134" s="17"/>
      <c r="C134" s="19">
        <v>22</v>
      </c>
      <c r="D134" s="40" t="s">
        <v>27</v>
      </c>
      <c r="E134" s="10">
        <v>879</v>
      </c>
      <c r="F134" s="11">
        <v>2823</v>
      </c>
      <c r="G134" s="11">
        <v>4000</v>
      </c>
      <c r="H134" s="11">
        <f t="shared" si="58"/>
        <v>0</v>
      </c>
      <c r="I134" s="11">
        <v>4000</v>
      </c>
    </row>
    <row r="135" spans="1:9" hidden="1" x14ac:dyDescent="0.25">
      <c r="A135" s="17"/>
      <c r="B135" s="17"/>
      <c r="C135" s="19">
        <v>37</v>
      </c>
      <c r="D135" s="40" t="s">
        <v>51</v>
      </c>
      <c r="E135" s="10">
        <v>48</v>
      </c>
      <c r="F135" s="11"/>
      <c r="G135" s="11">
        <v>100</v>
      </c>
      <c r="H135" s="11">
        <f t="shared" si="58"/>
        <v>-50</v>
      </c>
      <c r="I135" s="11">
        <v>50</v>
      </c>
    </row>
    <row r="136" spans="1:9" hidden="1" x14ac:dyDescent="0.25">
      <c r="A136" s="17"/>
      <c r="B136" s="17"/>
      <c r="C136" s="19">
        <v>43</v>
      </c>
      <c r="D136" s="40" t="s">
        <v>53</v>
      </c>
      <c r="E136" s="10">
        <v>3007</v>
      </c>
      <c r="F136" s="11">
        <v>3500</v>
      </c>
      <c r="G136" s="11">
        <v>6000</v>
      </c>
      <c r="H136" s="11">
        <f t="shared" si="58"/>
        <v>-3000</v>
      </c>
      <c r="I136" s="11">
        <v>3000</v>
      </c>
    </row>
    <row r="137" spans="1:9" hidden="1" x14ac:dyDescent="0.25">
      <c r="A137" s="17"/>
      <c r="B137" s="17"/>
      <c r="C137" s="19">
        <v>52</v>
      </c>
      <c r="D137" s="40" t="s">
        <v>52</v>
      </c>
      <c r="E137" s="10">
        <v>527</v>
      </c>
      <c r="F137" s="11"/>
      <c r="G137" s="11"/>
      <c r="H137" s="11">
        <f t="shared" si="58"/>
        <v>200</v>
      </c>
      <c r="I137" s="11">
        <v>200</v>
      </c>
    </row>
    <row r="138" spans="1:9" ht="51" hidden="1" x14ac:dyDescent="0.25">
      <c r="A138" s="17"/>
      <c r="B138" s="17"/>
      <c r="C138" s="15">
        <v>62</v>
      </c>
      <c r="D138" s="18" t="s">
        <v>54</v>
      </c>
      <c r="E138" s="10"/>
      <c r="F138" s="11"/>
      <c r="G138" s="11"/>
      <c r="H138" s="11">
        <f t="shared" si="58"/>
        <v>0</v>
      </c>
      <c r="I138" s="11"/>
    </row>
    <row r="139" spans="1:9" ht="25.5" hidden="1" x14ac:dyDescent="0.25">
      <c r="A139" s="17"/>
      <c r="B139" s="17"/>
      <c r="C139" s="15"/>
      <c r="D139" s="18" t="s">
        <v>180</v>
      </c>
      <c r="E139" s="10"/>
      <c r="F139" s="10">
        <v>5087</v>
      </c>
      <c r="G139" s="10"/>
      <c r="H139" s="11">
        <f t="shared" si="58"/>
        <v>0</v>
      </c>
      <c r="I139" s="10"/>
    </row>
    <row r="140" spans="1:9" hidden="1" x14ac:dyDescent="0.25">
      <c r="A140" s="17"/>
      <c r="B140" s="17">
        <v>422</v>
      </c>
      <c r="C140" s="15"/>
      <c r="D140" s="18" t="s">
        <v>108</v>
      </c>
      <c r="E140" s="10">
        <f>SUM(E141:E143)</f>
        <v>5524</v>
      </c>
      <c r="F140" s="10">
        <f t="shared" ref="F140:H140" si="59">SUM(F141:F143)</f>
        <v>13219</v>
      </c>
      <c r="G140" s="10">
        <f t="shared" si="59"/>
        <v>10600</v>
      </c>
      <c r="H140" s="10">
        <f t="shared" si="59"/>
        <v>0</v>
      </c>
      <c r="I140" s="10">
        <f t="shared" ref="I140" si="60">SUM(I141:I143)</f>
        <v>10600</v>
      </c>
    </row>
    <row r="141" spans="1:9" hidden="1" x14ac:dyDescent="0.25">
      <c r="A141" s="17"/>
      <c r="B141" s="17">
        <v>4221</v>
      </c>
      <c r="C141" s="15"/>
      <c r="D141" s="18" t="s">
        <v>109</v>
      </c>
      <c r="E141" s="10">
        <v>4645</v>
      </c>
      <c r="F141" s="11">
        <v>7831</v>
      </c>
      <c r="G141" s="11">
        <v>6375</v>
      </c>
      <c r="H141" s="11">
        <f t="shared" si="58"/>
        <v>-1655</v>
      </c>
      <c r="I141" s="11">
        <v>4720</v>
      </c>
    </row>
    <row r="142" spans="1:9" hidden="1" x14ac:dyDescent="0.25">
      <c r="A142" s="17"/>
      <c r="B142" s="17">
        <v>4226</v>
      </c>
      <c r="C142" s="15"/>
      <c r="D142" s="18" t="s">
        <v>123</v>
      </c>
      <c r="E142" s="10"/>
      <c r="F142" s="11"/>
      <c r="G142" s="11"/>
      <c r="H142" s="11">
        <f t="shared" si="58"/>
        <v>0</v>
      </c>
      <c r="I142" s="11"/>
    </row>
    <row r="143" spans="1:9" ht="25.5" hidden="1" x14ac:dyDescent="0.25">
      <c r="A143" s="17"/>
      <c r="B143" s="17">
        <v>4227</v>
      </c>
      <c r="C143" s="15"/>
      <c r="D143" s="18" t="s">
        <v>110</v>
      </c>
      <c r="E143" s="10">
        <v>879</v>
      </c>
      <c r="F143" s="11">
        <v>5388</v>
      </c>
      <c r="G143" s="11">
        <v>4225</v>
      </c>
      <c r="H143" s="11">
        <f t="shared" si="58"/>
        <v>1655</v>
      </c>
      <c r="I143" s="11">
        <v>5880</v>
      </c>
    </row>
    <row r="144" spans="1:9" ht="25.5" hidden="1" x14ac:dyDescent="0.25">
      <c r="A144" s="17"/>
      <c r="B144" s="17">
        <v>424</v>
      </c>
      <c r="C144" s="15"/>
      <c r="D144" s="18" t="s">
        <v>111</v>
      </c>
      <c r="E144" s="10">
        <f>E145</f>
        <v>3719</v>
      </c>
      <c r="F144" s="10">
        <f t="shared" ref="F144:I144" si="61">F145</f>
        <v>4164</v>
      </c>
      <c r="G144" s="10">
        <f t="shared" si="61"/>
        <v>6800</v>
      </c>
      <c r="H144" s="10">
        <f t="shared" si="61"/>
        <v>-2850</v>
      </c>
      <c r="I144" s="10">
        <f t="shared" si="61"/>
        <v>3950</v>
      </c>
    </row>
    <row r="145" spans="1:9" hidden="1" x14ac:dyDescent="0.25">
      <c r="A145" s="17"/>
      <c r="B145" s="17">
        <v>4241</v>
      </c>
      <c r="C145" s="15"/>
      <c r="D145" s="18" t="s">
        <v>112</v>
      </c>
      <c r="E145" s="10">
        <v>3719</v>
      </c>
      <c r="F145" s="11">
        <v>4164</v>
      </c>
      <c r="G145" s="11">
        <v>6800</v>
      </c>
      <c r="H145" s="11">
        <f t="shared" si="58"/>
        <v>-2850</v>
      </c>
      <c r="I145" s="11">
        <v>3950</v>
      </c>
    </row>
    <row r="146" spans="1:9" ht="25.5" x14ac:dyDescent="0.25">
      <c r="A146" s="17"/>
      <c r="B146" s="17">
        <v>45</v>
      </c>
      <c r="C146" s="19"/>
      <c r="D146" s="24" t="s">
        <v>57</v>
      </c>
      <c r="E146" s="10">
        <f>SUM(E147:E151)</f>
        <v>19104</v>
      </c>
      <c r="F146" s="10">
        <f>SUM(F147:F151)</f>
        <v>86313</v>
      </c>
      <c r="G146" s="10">
        <f t="shared" ref="G146:H146" si="62">SUM(G147:G151)</f>
        <v>198892</v>
      </c>
      <c r="H146" s="10">
        <f t="shared" si="62"/>
        <v>0</v>
      </c>
      <c r="I146" s="10">
        <f t="shared" ref="I146" si="63">SUM(I147:I151)</f>
        <v>198892</v>
      </c>
    </row>
    <row r="147" spans="1:9" hidden="1" x14ac:dyDescent="0.25">
      <c r="A147" s="17"/>
      <c r="B147" s="17"/>
      <c r="C147" s="15">
        <v>31</v>
      </c>
      <c r="D147" s="18" t="s">
        <v>120</v>
      </c>
      <c r="E147" s="10">
        <v>11326</v>
      </c>
      <c r="F147" s="11">
        <v>3681</v>
      </c>
      <c r="G147" s="11"/>
      <c r="H147" s="11">
        <f t="shared" si="58"/>
        <v>0</v>
      </c>
      <c r="I147" s="11"/>
    </row>
    <row r="148" spans="1:9" ht="25.5" hidden="1" x14ac:dyDescent="0.25">
      <c r="A148" s="17"/>
      <c r="B148" s="17"/>
      <c r="C148" s="19">
        <v>11</v>
      </c>
      <c r="D148" s="18" t="s">
        <v>208</v>
      </c>
      <c r="E148" s="10">
        <v>7778</v>
      </c>
      <c r="F148" s="11">
        <v>39815</v>
      </c>
      <c r="G148" s="11">
        <v>58847</v>
      </c>
      <c r="H148" s="11">
        <f t="shared" si="58"/>
        <v>0</v>
      </c>
      <c r="I148" s="11">
        <v>58847</v>
      </c>
    </row>
    <row r="149" spans="1:9" hidden="1" x14ac:dyDescent="0.25">
      <c r="A149" s="17"/>
      <c r="B149" s="17"/>
      <c r="C149" s="19">
        <v>22</v>
      </c>
      <c r="D149" s="40" t="s">
        <v>27</v>
      </c>
      <c r="E149" s="10"/>
      <c r="F149" s="11"/>
      <c r="G149" s="11"/>
      <c r="H149" s="11">
        <f t="shared" si="58"/>
        <v>0</v>
      </c>
      <c r="I149" s="11"/>
    </row>
    <row r="150" spans="1:9" hidden="1" x14ac:dyDescent="0.25">
      <c r="A150" s="17"/>
      <c r="B150" s="17"/>
      <c r="C150" s="19">
        <v>43</v>
      </c>
      <c r="D150" s="40" t="s">
        <v>53</v>
      </c>
      <c r="E150" s="10"/>
      <c r="F150" s="11">
        <v>39817</v>
      </c>
      <c r="G150" s="11">
        <v>116000</v>
      </c>
      <c r="H150" s="11">
        <f t="shared" si="58"/>
        <v>0</v>
      </c>
      <c r="I150" s="11">
        <v>116000</v>
      </c>
    </row>
    <row r="151" spans="1:9" ht="25.5" hidden="1" x14ac:dyDescent="0.25">
      <c r="A151" s="17"/>
      <c r="B151" s="17"/>
      <c r="C151" s="19">
        <v>92</v>
      </c>
      <c r="D151" s="40" t="s">
        <v>180</v>
      </c>
      <c r="E151" s="10"/>
      <c r="F151" s="10">
        <v>3000</v>
      </c>
      <c r="G151" s="10">
        <v>24045</v>
      </c>
      <c r="H151" s="11">
        <f t="shared" si="58"/>
        <v>0</v>
      </c>
      <c r="I151" s="10">
        <v>24045</v>
      </c>
    </row>
    <row r="152" spans="1:9" ht="25.5" hidden="1" x14ac:dyDescent="0.25">
      <c r="A152" s="17"/>
      <c r="B152" s="17">
        <v>451</v>
      </c>
      <c r="C152" s="19"/>
      <c r="D152" s="40" t="s">
        <v>113</v>
      </c>
      <c r="E152" s="10">
        <f>E153</f>
        <v>19104</v>
      </c>
      <c r="F152" s="10">
        <f t="shared" ref="F152:I152" si="64">F153</f>
        <v>86313</v>
      </c>
      <c r="G152" s="10">
        <f t="shared" si="64"/>
        <v>198892</v>
      </c>
      <c r="H152" s="10">
        <f t="shared" si="64"/>
        <v>0</v>
      </c>
      <c r="I152" s="10">
        <f t="shared" si="64"/>
        <v>198892</v>
      </c>
    </row>
    <row r="153" spans="1:9" ht="25.5" hidden="1" x14ac:dyDescent="0.25">
      <c r="A153" s="17"/>
      <c r="B153" s="17">
        <v>4511</v>
      </c>
      <c r="C153" s="19"/>
      <c r="D153" s="40" t="s">
        <v>113</v>
      </c>
      <c r="E153" s="10">
        <v>19104</v>
      </c>
      <c r="F153" s="11">
        <v>86313</v>
      </c>
      <c r="G153" s="11">
        <v>198892</v>
      </c>
      <c r="H153" s="11">
        <f t="shared" ref="H153" si="65">I153-G153</f>
        <v>0</v>
      </c>
      <c r="I153" s="11">
        <v>198892</v>
      </c>
    </row>
    <row r="154" spans="1:9" hidden="1" x14ac:dyDescent="0.25">
      <c r="A154" s="139"/>
      <c r="B154" s="139"/>
      <c r="C154" s="140"/>
      <c r="D154" s="141"/>
      <c r="E154" s="142"/>
      <c r="F154" s="143"/>
      <c r="G154" s="143"/>
      <c r="H154" s="143"/>
      <c r="I154" s="143"/>
    </row>
    <row r="155" spans="1:9" x14ac:dyDescent="0.25">
      <c r="A155" s="147"/>
      <c r="B155" s="148"/>
      <c r="C155" s="149"/>
      <c r="D155" s="151" t="s">
        <v>234</v>
      </c>
      <c r="E155" s="150"/>
      <c r="F155" s="150"/>
      <c r="G155" s="150"/>
      <c r="H155" s="150"/>
      <c r="I155" s="10"/>
    </row>
    <row r="156" spans="1:9" x14ac:dyDescent="0.25">
      <c r="A156" s="144">
        <v>9</v>
      </c>
      <c r="B156" s="144"/>
      <c r="C156" s="144"/>
      <c r="D156" s="145" t="s">
        <v>194</v>
      </c>
      <c r="E156" s="146">
        <f>E157+E172</f>
        <v>5309</v>
      </c>
      <c r="F156" s="146">
        <f t="shared" ref="F156:I156" si="66">F157+F172</f>
        <v>5973</v>
      </c>
      <c r="G156" s="146">
        <f t="shared" si="66"/>
        <v>0</v>
      </c>
      <c r="H156" s="146">
        <f t="shared" si="66"/>
        <v>8486</v>
      </c>
      <c r="I156" s="146">
        <f t="shared" si="66"/>
        <v>8486</v>
      </c>
    </row>
    <row r="157" spans="1:9" x14ac:dyDescent="0.25">
      <c r="A157" s="17"/>
      <c r="B157" s="17">
        <v>92</v>
      </c>
      <c r="C157" s="17"/>
      <c r="D157" s="24" t="s">
        <v>232</v>
      </c>
      <c r="E157" s="10">
        <f>SUM(E158:E165)</f>
        <v>5309</v>
      </c>
      <c r="F157" s="10">
        <f>SUM(F158:F165)</f>
        <v>5973</v>
      </c>
      <c r="G157" s="10">
        <f t="shared" ref="G157:I157" si="67">SUM(G158:G165)</f>
        <v>0</v>
      </c>
      <c r="H157" s="10">
        <f t="shared" si="67"/>
        <v>8486</v>
      </c>
      <c r="I157" s="10">
        <f t="shared" si="67"/>
        <v>8486</v>
      </c>
    </row>
    <row r="158" spans="1:9" x14ac:dyDescent="0.25">
      <c r="A158" s="17"/>
      <c r="B158" s="17"/>
      <c r="C158" s="15">
        <v>43</v>
      </c>
      <c r="D158" s="18" t="s">
        <v>236</v>
      </c>
      <c r="E158" s="10">
        <v>5309</v>
      </c>
      <c r="F158" s="11">
        <v>5973</v>
      </c>
      <c r="G158" s="11">
        <v>0</v>
      </c>
      <c r="H158" s="11">
        <f t="shared" ref="H158" si="68">I158-G158</f>
        <v>8486</v>
      </c>
      <c r="I158" s="11">
        <v>8486</v>
      </c>
    </row>
    <row r="188" spans="4:4" x14ac:dyDescent="0.25">
      <c r="D188" s="48"/>
    </row>
    <row r="189" spans="4:4" x14ac:dyDescent="0.25">
      <c r="D189" s="48"/>
    </row>
  </sheetData>
  <mergeCells count="5">
    <mergeCell ref="A7:I7"/>
    <mergeCell ref="A56:I56"/>
    <mergeCell ref="A3:I3"/>
    <mergeCell ref="A5:I5"/>
    <mergeCell ref="A1:J1"/>
  </mergeCells>
  <pageMargins left="0.7" right="0.7" top="0.75" bottom="0.75" header="0.3" footer="0.3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1"/>
  <sheetViews>
    <sheetView topLeftCell="A38" workbookViewId="0">
      <selection sqref="A1:J1"/>
    </sheetView>
  </sheetViews>
  <sheetFormatPr defaultRowHeight="15" x14ac:dyDescent="0.25"/>
  <cols>
    <col min="1" max="1" width="35.140625" customWidth="1"/>
    <col min="2" max="2" width="25" hidden="1" customWidth="1"/>
    <col min="3" max="3" width="24" hidden="1" customWidth="1"/>
    <col min="4" max="4" width="28.5703125" customWidth="1"/>
    <col min="5" max="5" width="27.5703125" customWidth="1"/>
    <col min="6" max="6" width="28.85546875" customWidth="1"/>
    <col min="7" max="7" width="0.28515625" customWidth="1"/>
    <col min="8" max="9" width="9.140625" hidden="1" customWidth="1"/>
    <col min="10" max="10" width="1.5703125" customWidth="1"/>
  </cols>
  <sheetData>
    <row r="1" spans="1:10" ht="36" customHeight="1" x14ac:dyDescent="0.25">
      <c r="A1" s="180" t="s">
        <v>210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ht="18" x14ac:dyDescent="0.25">
      <c r="A2" s="5"/>
      <c r="B2" s="5"/>
      <c r="C2" s="5"/>
      <c r="D2" s="5"/>
      <c r="E2" s="5"/>
      <c r="F2" s="5"/>
    </row>
    <row r="3" spans="1:10" ht="15.75" x14ac:dyDescent="0.25">
      <c r="A3" s="180" t="s">
        <v>21</v>
      </c>
      <c r="B3" s="180"/>
      <c r="C3" s="180"/>
      <c r="D3" s="180"/>
      <c r="E3" s="180"/>
      <c r="F3" s="180"/>
    </row>
    <row r="4" spans="1:10" ht="18" x14ac:dyDescent="0.25">
      <c r="B4" s="5"/>
      <c r="C4" s="5"/>
      <c r="D4" s="5"/>
      <c r="E4" s="6"/>
      <c r="F4" s="6"/>
    </row>
    <row r="5" spans="1:10" ht="15.75" x14ac:dyDescent="0.25">
      <c r="A5" s="180" t="s">
        <v>5</v>
      </c>
      <c r="B5" s="180"/>
      <c r="C5" s="180"/>
      <c r="D5" s="180"/>
      <c r="E5" s="180"/>
      <c r="F5" s="180"/>
    </row>
    <row r="6" spans="1:10" ht="18" x14ac:dyDescent="0.25">
      <c r="A6" s="5"/>
      <c r="B6" s="5"/>
      <c r="C6" s="5"/>
      <c r="D6" s="5"/>
      <c r="E6" s="6"/>
      <c r="F6" s="6"/>
    </row>
    <row r="7" spans="1:10" ht="15.75" x14ac:dyDescent="0.25">
      <c r="A7" s="180" t="s">
        <v>154</v>
      </c>
      <c r="B7" s="180"/>
      <c r="C7" s="180"/>
      <c r="D7" s="180"/>
      <c r="E7" s="180"/>
      <c r="F7" s="180"/>
    </row>
    <row r="8" spans="1:10" ht="18" x14ac:dyDescent="0.25">
      <c r="A8" s="5"/>
      <c r="B8" s="5"/>
      <c r="C8" s="5"/>
      <c r="D8" s="5"/>
      <c r="E8" s="6"/>
      <c r="F8" s="6"/>
    </row>
    <row r="9" spans="1:10" ht="25.5" x14ac:dyDescent="0.25">
      <c r="A9" s="21" t="s">
        <v>155</v>
      </c>
      <c r="B9" s="20" t="s">
        <v>149</v>
      </c>
      <c r="C9" s="21" t="s">
        <v>136</v>
      </c>
      <c r="D9" s="21" t="s">
        <v>150</v>
      </c>
      <c r="E9" s="120" t="s">
        <v>200</v>
      </c>
      <c r="F9" s="120" t="s">
        <v>211</v>
      </c>
    </row>
    <row r="10" spans="1:10" ht="17.45" customHeight="1" x14ac:dyDescent="0.25">
      <c r="A10" s="67" t="s">
        <v>0</v>
      </c>
      <c r="B10" s="72" t="e">
        <f>B11+B15+B17+B19+B21+B23+B25</f>
        <v>#REF!</v>
      </c>
      <c r="C10" s="72" t="e">
        <f>C11+C15+C17+C19+C21+C23+C25</f>
        <v>#REF!</v>
      </c>
      <c r="D10" s="72">
        <f>D11+D15+D17+D19+D21+D23+D25</f>
        <v>2628484</v>
      </c>
      <c r="E10" s="72">
        <f t="shared" ref="E10:F10" si="0">E11+E15+E17+E19+E21+E23+E25</f>
        <v>-96288</v>
      </c>
      <c r="F10" s="72">
        <f t="shared" si="0"/>
        <v>2532196</v>
      </c>
    </row>
    <row r="11" spans="1:10" ht="17.45" customHeight="1" x14ac:dyDescent="0.25">
      <c r="A11" s="23" t="s">
        <v>156</v>
      </c>
      <c r="B11" s="71">
        <f>B12+B13+B14</f>
        <v>205026</v>
      </c>
      <c r="C11" s="71">
        <f t="shared" ref="C11:E11" si="1">C12+C13+C14</f>
        <v>234194</v>
      </c>
      <c r="D11" s="71">
        <f t="shared" si="1"/>
        <v>263454</v>
      </c>
      <c r="E11" s="71">
        <f t="shared" si="1"/>
        <v>2536</v>
      </c>
      <c r="F11" s="71">
        <f>F12+F13+F14</f>
        <v>265990</v>
      </c>
    </row>
    <row r="12" spans="1:10" ht="19.5" customHeight="1" x14ac:dyDescent="0.25">
      <c r="A12" s="18" t="s">
        <v>161</v>
      </c>
      <c r="B12" s="68">
        <v>168948</v>
      </c>
      <c r="C12" s="68">
        <v>161695</v>
      </c>
      <c r="D12" s="68">
        <v>166546</v>
      </c>
      <c r="E12" s="68">
        <f>F12-D12</f>
        <v>0</v>
      </c>
      <c r="F12" s="68">
        <v>166546</v>
      </c>
    </row>
    <row r="13" spans="1:10" ht="26.25" customHeight="1" x14ac:dyDescent="0.25">
      <c r="A13" s="18" t="s">
        <v>195</v>
      </c>
      <c r="B13" s="68">
        <v>36078</v>
      </c>
      <c r="C13" s="68">
        <v>72489</v>
      </c>
      <c r="D13" s="68">
        <v>96898</v>
      </c>
      <c r="E13" s="68">
        <f t="shared" ref="E13:E14" si="2">F13-D13</f>
        <v>2530</v>
      </c>
      <c r="F13" s="68">
        <v>99428</v>
      </c>
    </row>
    <row r="14" spans="1:10" ht="17.45" customHeight="1" x14ac:dyDescent="0.25">
      <c r="A14" s="15" t="s">
        <v>157</v>
      </c>
      <c r="B14" s="68"/>
      <c r="C14" s="68">
        <v>10</v>
      </c>
      <c r="D14" s="68">
        <v>10</v>
      </c>
      <c r="E14" s="68">
        <f t="shared" si="2"/>
        <v>6</v>
      </c>
      <c r="F14" s="68">
        <v>16</v>
      </c>
    </row>
    <row r="15" spans="1:10" ht="17.45" customHeight="1" x14ac:dyDescent="0.25">
      <c r="A15" s="23" t="s">
        <v>158</v>
      </c>
      <c r="B15" s="71">
        <f>B16</f>
        <v>6665</v>
      </c>
      <c r="C15" s="71">
        <f>C16</f>
        <v>8891</v>
      </c>
      <c r="D15" s="71">
        <f t="shared" ref="D15:E15" si="3">D16</f>
        <v>8000</v>
      </c>
      <c r="E15" s="71">
        <f t="shared" si="3"/>
        <v>1000</v>
      </c>
      <c r="F15" s="71">
        <f>F16</f>
        <v>9000</v>
      </c>
    </row>
    <row r="16" spans="1:10" ht="17.45" customHeight="1" x14ac:dyDescent="0.25">
      <c r="A16" s="15" t="s">
        <v>159</v>
      </c>
      <c r="B16" s="68">
        <v>6665</v>
      </c>
      <c r="C16" s="68">
        <v>8891</v>
      </c>
      <c r="D16" s="68">
        <v>8000</v>
      </c>
      <c r="E16" s="68">
        <f>F16-D16</f>
        <v>1000</v>
      </c>
      <c r="F16" s="68">
        <v>9000</v>
      </c>
    </row>
    <row r="17" spans="1:6" ht="17.45" customHeight="1" x14ac:dyDescent="0.25">
      <c r="A17" s="23" t="s">
        <v>160</v>
      </c>
      <c r="B17" s="71">
        <f>B18</f>
        <v>74230</v>
      </c>
      <c r="C17" s="71">
        <f>C18</f>
        <v>32402</v>
      </c>
      <c r="D17" s="71">
        <f t="shared" ref="D17:F17" si="4">D18</f>
        <v>23100</v>
      </c>
      <c r="E17" s="71">
        <f t="shared" si="4"/>
        <v>950</v>
      </c>
      <c r="F17" s="71">
        <f t="shared" si="4"/>
        <v>24050</v>
      </c>
    </row>
    <row r="18" spans="1:6" ht="30" customHeight="1" x14ac:dyDescent="0.25">
      <c r="A18" s="18" t="s">
        <v>162</v>
      </c>
      <c r="B18" s="68">
        <v>74230</v>
      </c>
      <c r="C18" s="68">
        <v>32402</v>
      </c>
      <c r="D18" s="68">
        <v>23100</v>
      </c>
      <c r="E18" s="68">
        <f>F18-D18</f>
        <v>950</v>
      </c>
      <c r="F18" s="68">
        <v>24050</v>
      </c>
    </row>
    <row r="19" spans="1:6" ht="17.45" customHeight="1" x14ac:dyDescent="0.25">
      <c r="A19" s="23" t="s">
        <v>163</v>
      </c>
      <c r="B19" s="71">
        <f>B20</f>
        <v>1390954</v>
      </c>
      <c r="C19" s="71">
        <f>C20</f>
        <v>1708294</v>
      </c>
      <c r="D19" s="71">
        <f t="shared" ref="D19:F19" si="5">D20</f>
        <v>2311691</v>
      </c>
      <c r="E19" s="71">
        <f t="shared" si="5"/>
        <v>-101109</v>
      </c>
      <c r="F19" s="71">
        <f t="shared" si="5"/>
        <v>2210582</v>
      </c>
    </row>
    <row r="20" spans="1:6" ht="17.45" customHeight="1" x14ac:dyDescent="0.25">
      <c r="A20" s="15" t="s">
        <v>164</v>
      </c>
      <c r="B20" s="68">
        <v>1390954</v>
      </c>
      <c r="C20" s="68">
        <v>1708294</v>
      </c>
      <c r="D20" s="68">
        <v>2311691</v>
      </c>
      <c r="E20" s="68">
        <f>F20-D20</f>
        <v>-101109</v>
      </c>
      <c r="F20" s="68">
        <v>2210582</v>
      </c>
    </row>
    <row r="21" spans="1:6" ht="17.45" customHeight="1" x14ac:dyDescent="0.25">
      <c r="A21" s="23" t="s">
        <v>165</v>
      </c>
      <c r="B21" s="71">
        <f>B22</f>
        <v>1885</v>
      </c>
      <c r="C21" s="71">
        <f>C22</f>
        <v>4102</v>
      </c>
      <c r="D21" s="71">
        <f t="shared" ref="D21:F21" si="6">D22</f>
        <v>1400</v>
      </c>
      <c r="E21" s="71">
        <f t="shared" si="6"/>
        <v>335</v>
      </c>
      <c r="F21" s="71">
        <f t="shared" si="6"/>
        <v>1735</v>
      </c>
    </row>
    <row r="22" spans="1:6" ht="17.45" customHeight="1" x14ac:dyDescent="0.25">
      <c r="A22" s="15" t="s">
        <v>166</v>
      </c>
      <c r="B22" s="68">
        <v>1885</v>
      </c>
      <c r="C22" s="68">
        <v>4102</v>
      </c>
      <c r="D22" s="68">
        <v>1400</v>
      </c>
      <c r="E22" s="68">
        <f>F22-D22</f>
        <v>335</v>
      </c>
      <c r="F22" s="68">
        <v>1735</v>
      </c>
    </row>
    <row r="23" spans="1:6" ht="29.25" customHeight="1" x14ac:dyDescent="0.25">
      <c r="A23" s="23" t="s">
        <v>167</v>
      </c>
      <c r="B23" s="71">
        <f>B24</f>
        <v>171</v>
      </c>
      <c r="C23" s="71">
        <f>C24</f>
        <v>900</v>
      </c>
      <c r="D23" s="71">
        <f t="shared" ref="D23:F23" si="7">D24</f>
        <v>502</v>
      </c>
      <c r="E23" s="71">
        <f t="shared" si="7"/>
        <v>0</v>
      </c>
      <c r="F23" s="71">
        <f t="shared" si="7"/>
        <v>502</v>
      </c>
    </row>
    <row r="24" spans="1:6" ht="38.25" customHeight="1" x14ac:dyDescent="0.25">
      <c r="A24" s="18" t="s">
        <v>181</v>
      </c>
      <c r="B24" s="68">
        <v>171</v>
      </c>
      <c r="C24" s="68">
        <v>900</v>
      </c>
      <c r="D24" s="68">
        <v>502</v>
      </c>
      <c r="E24" s="68">
        <f>F24-D24</f>
        <v>0</v>
      </c>
      <c r="F24" s="68">
        <v>502</v>
      </c>
    </row>
    <row r="25" spans="1:6" ht="38.25" customHeight="1" x14ac:dyDescent="0.25">
      <c r="A25" s="23" t="s">
        <v>199</v>
      </c>
      <c r="B25" s="71" t="e">
        <f>B26+#REF!</f>
        <v>#REF!</v>
      </c>
      <c r="C25" s="71" t="e">
        <f>C26+#REF!</f>
        <v>#REF!</v>
      </c>
      <c r="D25" s="71">
        <f>D26</f>
        <v>20337</v>
      </c>
      <c r="E25" s="71">
        <f>E26</f>
        <v>0</v>
      </c>
      <c r="F25" s="71">
        <f>F26</f>
        <v>20337</v>
      </c>
    </row>
    <row r="26" spans="1:6" ht="24" customHeight="1" x14ac:dyDescent="0.25">
      <c r="A26" s="18" t="s">
        <v>244</v>
      </c>
      <c r="B26" s="68">
        <v>-76</v>
      </c>
      <c r="C26" s="68">
        <v>12577</v>
      </c>
      <c r="D26" s="68">
        <v>20337</v>
      </c>
      <c r="E26" s="68">
        <f>F26-D26</f>
        <v>0</v>
      </c>
      <c r="F26" s="68">
        <v>20337</v>
      </c>
    </row>
    <row r="28" spans="1:6" ht="15.75" x14ac:dyDescent="0.25">
      <c r="A28" s="180" t="s">
        <v>168</v>
      </c>
      <c r="B28" s="180"/>
      <c r="C28" s="180"/>
      <c r="D28" s="180"/>
      <c r="E28" s="180"/>
      <c r="F28" s="180"/>
    </row>
    <row r="29" spans="1:6" ht="18" x14ac:dyDescent="0.25">
      <c r="A29" s="5"/>
      <c r="B29" s="5"/>
      <c r="C29" s="5"/>
      <c r="D29" s="5"/>
      <c r="E29" s="6"/>
      <c r="F29" s="6"/>
    </row>
    <row r="30" spans="1:6" ht="25.5" x14ac:dyDescent="0.25">
      <c r="A30" s="21" t="s">
        <v>155</v>
      </c>
      <c r="B30" s="20" t="s">
        <v>149</v>
      </c>
      <c r="C30" s="21" t="s">
        <v>136</v>
      </c>
      <c r="D30" s="21" t="s">
        <v>150</v>
      </c>
      <c r="E30" s="120" t="s">
        <v>200</v>
      </c>
      <c r="F30" s="120" t="s">
        <v>211</v>
      </c>
    </row>
    <row r="31" spans="1:6" ht="17.45" customHeight="1" x14ac:dyDescent="0.25">
      <c r="A31" s="67" t="s">
        <v>1</v>
      </c>
      <c r="B31" s="73">
        <f>B32+B36+B38+B40+B42+B44</f>
        <v>1665987</v>
      </c>
      <c r="C31" s="73">
        <f t="shared" ref="C31" si="8">C32+C36+C38+C40+C42+C44</f>
        <v>2001360</v>
      </c>
      <c r="D31" s="73">
        <f t="shared" ref="D31:E31" si="9">D32+D36+D38+D40+D42+D44+D46</f>
        <v>2628484</v>
      </c>
      <c r="E31" s="73">
        <f t="shared" si="9"/>
        <v>-96288</v>
      </c>
      <c r="F31" s="73">
        <f>F32+F36+F38+F40+F42+F44+F46</f>
        <v>2532196</v>
      </c>
    </row>
    <row r="32" spans="1:6" ht="17.45" customHeight="1" x14ac:dyDescent="0.25">
      <c r="A32" s="23" t="s">
        <v>156</v>
      </c>
      <c r="B32" s="71">
        <f>B33+B34+B35</f>
        <v>204838</v>
      </c>
      <c r="C32" s="71">
        <f>C33+C34+C35</f>
        <v>234194</v>
      </c>
      <c r="D32" s="71">
        <f>D33+D34+D35</f>
        <v>263454</v>
      </c>
      <c r="E32" s="71">
        <f t="shared" ref="E32:F32" si="10">E33+E34+E35</f>
        <v>2536</v>
      </c>
      <c r="F32" s="71">
        <f t="shared" si="10"/>
        <v>265990</v>
      </c>
    </row>
    <row r="33" spans="1:6" ht="17.45" customHeight="1" x14ac:dyDescent="0.25">
      <c r="A33" s="18" t="s">
        <v>161</v>
      </c>
      <c r="B33" s="68">
        <v>168948</v>
      </c>
      <c r="C33" s="68">
        <v>161695</v>
      </c>
      <c r="D33" s="68">
        <v>166546</v>
      </c>
      <c r="E33" s="68">
        <f t="shared" ref="E33:E34" si="11">F33-D33</f>
        <v>0</v>
      </c>
      <c r="F33" s="68">
        <v>166546</v>
      </c>
    </row>
    <row r="34" spans="1:6" ht="17.45" customHeight="1" x14ac:dyDescent="0.25">
      <c r="A34" s="15" t="s">
        <v>196</v>
      </c>
      <c r="B34" s="68">
        <v>35890</v>
      </c>
      <c r="C34" s="68">
        <v>72489</v>
      </c>
      <c r="D34" s="68">
        <v>96898</v>
      </c>
      <c r="E34" s="68">
        <f t="shared" si="11"/>
        <v>2530</v>
      </c>
      <c r="F34" s="68">
        <v>99428</v>
      </c>
    </row>
    <row r="35" spans="1:6" ht="17.45" customHeight="1" x14ac:dyDescent="0.25">
      <c r="A35" s="15" t="s">
        <v>157</v>
      </c>
      <c r="B35" s="68">
        <v>0</v>
      </c>
      <c r="C35" s="68">
        <v>10</v>
      </c>
      <c r="D35" s="68">
        <v>10</v>
      </c>
      <c r="E35" s="68">
        <f>F35-D35</f>
        <v>6</v>
      </c>
      <c r="F35" s="68">
        <v>16</v>
      </c>
    </row>
    <row r="36" spans="1:6" ht="17.45" customHeight="1" x14ac:dyDescent="0.25">
      <c r="A36" s="23" t="s">
        <v>158</v>
      </c>
      <c r="B36" s="71">
        <f>B37</f>
        <v>1146</v>
      </c>
      <c r="C36" s="71">
        <f t="shared" ref="C36:F36" si="12">C37</f>
        <v>11891</v>
      </c>
      <c r="D36" s="71">
        <f t="shared" si="12"/>
        <v>8682</v>
      </c>
      <c r="E36" s="71">
        <f t="shared" si="12"/>
        <v>318</v>
      </c>
      <c r="F36" s="71">
        <f t="shared" si="12"/>
        <v>9000</v>
      </c>
    </row>
    <row r="37" spans="1:6" ht="17.45" customHeight="1" x14ac:dyDescent="0.25">
      <c r="A37" s="15" t="s">
        <v>159</v>
      </c>
      <c r="B37" s="68">
        <v>1146</v>
      </c>
      <c r="C37" s="68">
        <v>11891</v>
      </c>
      <c r="D37" s="68">
        <v>8682</v>
      </c>
      <c r="E37" s="68">
        <f>F37-D37</f>
        <v>318</v>
      </c>
      <c r="F37" s="68">
        <v>9000</v>
      </c>
    </row>
    <row r="38" spans="1:6" ht="17.45" customHeight="1" x14ac:dyDescent="0.25">
      <c r="A38" s="23" t="s">
        <v>160</v>
      </c>
      <c r="B38" s="71">
        <f>B39</f>
        <v>70338</v>
      </c>
      <c r="C38" s="71">
        <f t="shared" ref="C38:F38" si="13">C39</f>
        <v>38736</v>
      </c>
      <c r="D38" s="71">
        <f t="shared" si="13"/>
        <v>23745</v>
      </c>
      <c r="E38" s="71">
        <f t="shared" si="13"/>
        <v>305</v>
      </c>
      <c r="F38" s="71">
        <f t="shared" si="13"/>
        <v>24050</v>
      </c>
    </row>
    <row r="39" spans="1:6" ht="24.75" customHeight="1" x14ac:dyDescent="0.25">
      <c r="A39" s="18" t="s">
        <v>162</v>
      </c>
      <c r="B39" s="68">
        <v>70338</v>
      </c>
      <c r="C39" s="68">
        <v>38736</v>
      </c>
      <c r="D39" s="68">
        <v>23745</v>
      </c>
      <c r="E39" s="68">
        <f>F39-D39</f>
        <v>305</v>
      </c>
      <c r="F39" s="68">
        <v>24050</v>
      </c>
    </row>
    <row r="40" spans="1:6" ht="17.45" customHeight="1" x14ac:dyDescent="0.25">
      <c r="A40" s="23" t="s">
        <v>163</v>
      </c>
      <c r="B40" s="71">
        <f>B41</f>
        <v>1387512</v>
      </c>
      <c r="C40" s="71">
        <f t="shared" ref="C40:F40" si="14">C41</f>
        <v>1710613</v>
      </c>
      <c r="D40" s="71">
        <f t="shared" si="14"/>
        <v>2329180</v>
      </c>
      <c r="E40" s="71">
        <f t="shared" si="14"/>
        <v>-127084</v>
      </c>
      <c r="F40" s="71">
        <f t="shared" si="14"/>
        <v>2202096</v>
      </c>
    </row>
    <row r="41" spans="1:6" ht="17.45" customHeight="1" x14ac:dyDescent="0.25">
      <c r="A41" s="15" t="s">
        <v>164</v>
      </c>
      <c r="B41" s="68">
        <v>1387512</v>
      </c>
      <c r="C41" s="68">
        <v>1710613</v>
      </c>
      <c r="D41" s="68">
        <v>2329180</v>
      </c>
      <c r="E41" s="68">
        <f>F41-D41</f>
        <v>-127084</v>
      </c>
      <c r="F41" s="68">
        <v>2202096</v>
      </c>
    </row>
    <row r="42" spans="1:6" ht="17.45" customHeight="1" x14ac:dyDescent="0.25">
      <c r="A42" s="23" t="s">
        <v>165</v>
      </c>
      <c r="B42" s="71">
        <f>B43</f>
        <v>1982</v>
      </c>
      <c r="C42" s="71">
        <f t="shared" ref="C42:F42" si="15">C43</f>
        <v>5026</v>
      </c>
      <c r="D42" s="71">
        <f t="shared" si="15"/>
        <v>2921</v>
      </c>
      <c r="E42" s="71">
        <f t="shared" si="15"/>
        <v>-1186</v>
      </c>
      <c r="F42" s="71">
        <f t="shared" si="15"/>
        <v>1735</v>
      </c>
    </row>
    <row r="43" spans="1:6" ht="17.45" customHeight="1" x14ac:dyDescent="0.25">
      <c r="A43" s="15" t="s">
        <v>166</v>
      </c>
      <c r="B43" s="68">
        <v>1982</v>
      </c>
      <c r="C43" s="68">
        <v>5026</v>
      </c>
      <c r="D43" s="68">
        <v>2921</v>
      </c>
      <c r="E43" s="68">
        <f>F43-D43</f>
        <v>-1186</v>
      </c>
      <c r="F43" s="68">
        <v>1735</v>
      </c>
    </row>
    <row r="44" spans="1:6" ht="25.5" customHeight="1" x14ac:dyDescent="0.25">
      <c r="A44" s="23" t="s">
        <v>167</v>
      </c>
      <c r="B44" s="71">
        <f>B45</f>
        <v>171</v>
      </c>
      <c r="C44" s="71">
        <f t="shared" ref="C44:F44" si="16">C45</f>
        <v>900</v>
      </c>
      <c r="D44" s="71">
        <f t="shared" si="16"/>
        <v>502</v>
      </c>
      <c r="E44" s="71">
        <f t="shared" si="16"/>
        <v>0</v>
      </c>
      <c r="F44" s="71">
        <f t="shared" si="16"/>
        <v>502</v>
      </c>
    </row>
    <row r="45" spans="1:6" ht="43.5" customHeight="1" x14ac:dyDescent="0.25">
      <c r="A45" s="18" t="s">
        <v>181</v>
      </c>
      <c r="B45" s="68">
        <v>171</v>
      </c>
      <c r="C45" s="68">
        <v>900</v>
      </c>
      <c r="D45" s="68">
        <v>502</v>
      </c>
      <c r="E45" s="68">
        <f>F45-D45</f>
        <v>0</v>
      </c>
      <c r="F45" s="68">
        <v>502</v>
      </c>
    </row>
    <row r="46" spans="1:6" x14ac:dyDescent="0.25">
      <c r="A46" s="23" t="s">
        <v>199</v>
      </c>
      <c r="B46" s="71">
        <f>B47+B48</f>
        <v>-152</v>
      </c>
      <c r="C46" s="71">
        <f>C47+C48</f>
        <v>25154</v>
      </c>
      <c r="D46" s="71">
        <f t="shared" ref="D46:E46" si="17">SUM(D47:D51)</f>
        <v>0</v>
      </c>
      <c r="E46" s="71">
        <f t="shared" si="17"/>
        <v>28823</v>
      </c>
      <c r="F46" s="71">
        <f>SUM(F47:F51)</f>
        <v>28823</v>
      </c>
    </row>
    <row r="47" spans="1:6" x14ac:dyDescent="0.25">
      <c r="A47" s="18" t="s">
        <v>237</v>
      </c>
      <c r="B47" s="68">
        <v>-76</v>
      </c>
      <c r="C47" s="68">
        <v>12577</v>
      </c>
      <c r="D47" s="68">
        <v>0</v>
      </c>
      <c r="E47" s="68">
        <f>F47-D47</f>
        <v>682</v>
      </c>
      <c r="F47" s="68">
        <v>682</v>
      </c>
    </row>
    <row r="48" spans="1:6" x14ac:dyDescent="0.25">
      <c r="A48" s="18" t="s">
        <v>238</v>
      </c>
      <c r="B48" s="68">
        <v>-76</v>
      </c>
      <c r="C48" s="68">
        <v>12577</v>
      </c>
      <c r="D48" s="68">
        <v>0</v>
      </c>
      <c r="E48" s="68">
        <f t="shared" ref="E48:E51" si="18">F48-D48</f>
        <v>645</v>
      </c>
      <c r="F48" s="68">
        <v>645</v>
      </c>
    </row>
    <row r="49" spans="1:6" x14ac:dyDescent="0.25">
      <c r="A49" s="18" t="s">
        <v>239</v>
      </c>
      <c r="B49" s="68">
        <v>-76</v>
      </c>
      <c r="C49" s="68">
        <v>12577</v>
      </c>
      <c r="D49" s="68">
        <v>0</v>
      </c>
      <c r="E49" s="68">
        <f t="shared" si="18"/>
        <v>24045</v>
      </c>
      <c r="F49" s="68">
        <v>24045</v>
      </c>
    </row>
    <row r="50" spans="1:6" x14ac:dyDescent="0.25">
      <c r="A50" s="18" t="s">
        <v>240</v>
      </c>
      <c r="B50" s="68">
        <v>-76</v>
      </c>
      <c r="C50" s="68">
        <v>12577</v>
      </c>
      <c r="D50" s="68">
        <v>0</v>
      </c>
      <c r="E50" s="68">
        <f t="shared" si="18"/>
        <v>1930</v>
      </c>
      <c r="F50" s="68">
        <v>1930</v>
      </c>
    </row>
    <row r="51" spans="1:6" x14ac:dyDescent="0.25">
      <c r="A51" s="18" t="s">
        <v>241</v>
      </c>
      <c r="B51" s="68">
        <v>-76</v>
      </c>
      <c r="C51" s="68">
        <v>12577</v>
      </c>
      <c r="D51" s="68">
        <v>0</v>
      </c>
      <c r="E51" s="68">
        <f t="shared" si="18"/>
        <v>1521</v>
      </c>
      <c r="F51" s="68">
        <v>1521</v>
      </c>
    </row>
  </sheetData>
  <mergeCells count="5">
    <mergeCell ref="A3:F3"/>
    <mergeCell ref="A5:F5"/>
    <mergeCell ref="A7:F7"/>
    <mergeCell ref="A28:F28"/>
    <mergeCell ref="A1:J1"/>
  </mergeCells>
  <pageMargins left="0.7" right="0.7" top="0.75" bottom="0.75" header="0.3" footer="0.3"/>
  <pageSetup paperSize="9" scale="71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6"/>
  <sheetViews>
    <sheetView workbookViewId="0">
      <selection sqref="A1:J1"/>
    </sheetView>
  </sheetViews>
  <sheetFormatPr defaultRowHeight="15" x14ac:dyDescent="0.25"/>
  <cols>
    <col min="1" max="1" width="37.7109375" customWidth="1"/>
    <col min="2" max="3" width="25.28515625" hidden="1" customWidth="1"/>
    <col min="4" max="6" width="25.28515625" customWidth="1"/>
    <col min="8" max="8" width="5.85546875" customWidth="1"/>
    <col min="9" max="9" width="5.28515625" hidden="1" customWidth="1"/>
    <col min="10" max="10" width="9.140625" hidden="1" customWidth="1"/>
  </cols>
  <sheetData>
    <row r="1" spans="1:10" ht="42" customHeight="1" x14ac:dyDescent="0.25">
      <c r="A1" s="180" t="s">
        <v>210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ht="18" customHeight="1" x14ac:dyDescent="0.25">
      <c r="A2" s="5"/>
      <c r="B2" s="5"/>
      <c r="C2" s="5"/>
      <c r="D2" s="5"/>
      <c r="E2" s="5"/>
      <c r="F2" s="5"/>
    </row>
    <row r="3" spans="1:10" ht="15.75" x14ac:dyDescent="0.25">
      <c r="A3" s="180" t="s">
        <v>21</v>
      </c>
      <c r="B3" s="180"/>
      <c r="C3" s="180"/>
      <c r="D3" s="180"/>
      <c r="E3" s="197"/>
      <c r="F3" s="197"/>
    </row>
    <row r="4" spans="1:10" ht="18" x14ac:dyDescent="0.25">
      <c r="A4" s="5"/>
      <c r="B4" s="5"/>
      <c r="C4" s="5"/>
      <c r="D4" s="5"/>
      <c r="E4" s="6"/>
      <c r="F4" s="6"/>
    </row>
    <row r="5" spans="1:10" ht="18" customHeight="1" x14ac:dyDescent="0.25">
      <c r="A5" s="180" t="s">
        <v>5</v>
      </c>
      <c r="B5" s="181"/>
      <c r="C5" s="181"/>
      <c r="D5" s="181"/>
      <c r="E5" s="181"/>
      <c r="F5" s="181"/>
    </row>
    <row r="6" spans="1:10" ht="18" x14ac:dyDescent="0.25">
      <c r="A6" s="5"/>
      <c r="B6" s="5"/>
      <c r="C6" s="5"/>
      <c r="D6" s="5"/>
      <c r="E6" s="6"/>
      <c r="F6" s="6"/>
    </row>
    <row r="7" spans="1:10" ht="15.75" x14ac:dyDescent="0.25">
      <c r="A7" s="180" t="s">
        <v>15</v>
      </c>
      <c r="B7" s="200"/>
      <c r="C7" s="200"/>
      <c r="D7" s="200"/>
      <c r="E7" s="200"/>
      <c r="F7" s="200"/>
    </row>
    <row r="8" spans="1:10" ht="18" x14ac:dyDescent="0.25">
      <c r="A8" s="5"/>
      <c r="B8" s="5"/>
      <c r="C8" s="5"/>
      <c r="D8" s="5"/>
      <c r="E8" s="6"/>
      <c r="F8" s="6"/>
    </row>
    <row r="9" spans="1:10" ht="25.5" x14ac:dyDescent="0.25">
      <c r="A9" s="21" t="s">
        <v>16</v>
      </c>
      <c r="B9" s="20" t="s">
        <v>149</v>
      </c>
      <c r="C9" s="21" t="s">
        <v>136</v>
      </c>
      <c r="D9" s="21" t="s">
        <v>150</v>
      </c>
      <c r="E9" s="120" t="s">
        <v>200</v>
      </c>
      <c r="F9" s="120" t="s">
        <v>211</v>
      </c>
    </row>
    <row r="10" spans="1:10" ht="15.75" customHeight="1" x14ac:dyDescent="0.25">
      <c r="A10" s="13" t="s">
        <v>17</v>
      </c>
      <c r="B10" s="10">
        <f>B15</f>
        <v>1665987</v>
      </c>
      <c r="C10" s="10">
        <f t="shared" ref="C10:F10" si="0">C15</f>
        <v>2001360</v>
      </c>
      <c r="D10" s="10">
        <f t="shared" si="0"/>
        <v>2628484</v>
      </c>
      <c r="E10" s="10">
        <f t="shared" si="0"/>
        <v>-96288</v>
      </c>
      <c r="F10" s="10">
        <f t="shared" si="0"/>
        <v>2532196</v>
      </c>
    </row>
    <row r="11" spans="1:10" ht="15.75" hidden="1" customHeight="1" x14ac:dyDescent="0.25">
      <c r="A11" s="13" t="s">
        <v>44</v>
      </c>
      <c r="B11" s="10"/>
      <c r="C11" s="11"/>
      <c r="D11" s="11"/>
      <c r="E11" s="11"/>
      <c r="F11" s="11"/>
    </row>
    <row r="12" spans="1:10" hidden="1" x14ac:dyDescent="0.25">
      <c r="A12" s="18" t="s">
        <v>45</v>
      </c>
      <c r="B12" s="10"/>
      <c r="C12" s="11"/>
      <c r="D12" s="11"/>
      <c r="E12" s="11"/>
      <c r="F12" s="11"/>
    </row>
    <row r="13" spans="1:10" hidden="1" x14ac:dyDescent="0.25">
      <c r="A13" s="13" t="s">
        <v>46</v>
      </c>
      <c r="B13" s="10"/>
      <c r="C13" s="11"/>
      <c r="D13" s="11"/>
      <c r="E13" s="11"/>
      <c r="F13" s="12"/>
    </row>
    <row r="14" spans="1:10" hidden="1" x14ac:dyDescent="0.25">
      <c r="A14" s="19" t="s">
        <v>47</v>
      </c>
      <c r="B14" s="10"/>
      <c r="C14" s="11"/>
      <c r="D14" s="11"/>
      <c r="E14" s="11"/>
      <c r="F14" s="12"/>
    </row>
    <row r="15" spans="1:10" x14ac:dyDescent="0.25">
      <c r="A15" s="13" t="s">
        <v>48</v>
      </c>
      <c r="B15" s="10">
        <f>B16</f>
        <v>1665987</v>
      </c>
      <c r="C15" s="10">
        <f t="shared" ref="C15:F15" si="1">C16</f>
        <v>2001360</v>
      </c>
      <c r="D15" s="10">
        <f t="shared" si="1"/>
        <v>2628484</v>
      </c>
      <c r="E15" s="10">
        <f t="shared" si="1"/>
        <v>-96288</v>
      </c>
      <c r="F15" s="10">
        <f t="shared" si="1"/>
        <v>2532196</v>
      </c>
    </row>
    <row r="16" spans="1:10" x14ac:dyDescent="0.25">
      <c r="A16" s="19" t="s">
        <v>49</v>
      </c>
      <c r="B16" s="10">
        <v>1665987</v>
      </c>
      <c r="C16" s="11">
        <v>2001360</v>
      </c>
      <c r="D16" s="11">
        <v>2628484</v>
      </c>
      <c r="E16" s="11">
        <f>F16-D16</f>
        <v>-96288</v>
      </c>
      <c r="F16" s="12">
        <v>2532196</v>
      </c>
    </row>
  </sheetData>
  <mergeCells count="4">
    <mergeCell ref="A3:F3"/>
    <mergeCell ref="A5:F5"/>
    <mergeCell ref="A7:F7"/>
    <mergeCell ref="A1:J1"/>
  </mergeCells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"/>
  <sheetViews>
    <sheetView workbookViewId="0">
      <selection sqref="A1:J1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6" width="25.28515625" hidden="1" customWidth="1"/>
    <col min="7" max="9" width="25.28515625" customWidth="1"/>
  </cols>
  <sheetData>
    <row r="1" spans="1:10" ht="42" customHeight="1" x14ac:dyDescent="0.25">
      <c r="A1" s="180" t="s">
        <v>210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0" ht="15.75" x14ac:dyDescent="0.25">
      <c r="A3" s="180" t="s">
        <v>21</v>
      </c>
      <c r="B3" s="180"/>
      <c r="C3" s="180"/>
      <c r="D3" s="180"/>
      <c r="E3" s="180"/>
      <c r="F3" s="180"/>
      <c r="G3" s="180"/>
      <c r="H3" s="197"/>
      <c r="I3" s="197"/>
    </row>
    <row r="4" spans="1:10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0" ht="18" customHeight="1" x14ac:dyDescent="0.25">
      <c r="A5" s="180" t="s">
        <v>174</v>
      </c>
      <c r="B5" s="181"/>
      <c r="C5" s="181"/>
      <c r="D5" s="181"/>
      <c r="E5" s="181"/>
      <c r="F5" s="181"/>
      <c r="G5" s="181"/>
      <c r="H5" s="181"/>
      <c r="I5" s="181"/>
    </row>
    <row r="6" spans="1:10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10" ht="25.5" x14ac:dyDescent="0.25">
      <c r="A7" s="21" t="s">
        <v>6</v>
      </c>
      <c r="B7" s="20" t="s">
        <v>7</v>
      </c>
      <c r="C7" s="20" t="s">
        <v>8</v>
      </c>
      <c r="D7" s="20" t="s">
        <v>34</v>
      </c>
      <c r="E7" s="20" t="s">
        <v>149</v>
      </c>
      <c r="F7" s="21" t="s">
        <v>136</v>
      </c>
      <c r="G7" s="21" t="s">
        <v>150</v>
      </c>
      <c r="H7" s="120" t="s">
        <v>200</v>
      </c>
      <c r="I7" s="120" t="s">
        <v>211</v>
      </c>
    </row>
    <row r="8" spans="1:10" s="66" customFormat="1" x14ac:dyDescent="0.25">
      <c r="A8" s="65"/>
      <c r="B8" s="63"/>
      <c r="C8" s="63"/>
      <c r="D8" s="63" t="s">
        <v>152</v>
      </c>
      <c r="E8" s="63">
        <v>0</v>
      </c>
      <c r="F8" s="65">
        <v>0</v>
      </c>
      <c r="G8" s="65">
        <v>0</v>
      </c>
      <c r="H8" s="65">
        <v>0</v>
      </c>
      <c r="I8" s="65">
        <v>0</v>
      </c>
    </row>
    <row r="9" spans="1:10" ht="25.5" x14ac:dyDescent="0.25">
      <c r="A9" s="13">
        <v>8</v>
      </c>
      <c r="B9" s="13"/>
      <c r="C9" s="13"/>
      <c r="D9" s="13" t="s">
        <v>18</v>
      </c>
      <c r="E9" s="10">
        <v>0</v>
      </c>
      <c r="F9" s="11">
        <v>0</v>
      </c>
      <c r="G9" s="11">
        <v>0</v>
      </c>
      <c r="H9" s="11">
        <v>0</v>
      </c>
      <c r="I9" s="11">
        <v>0</v>
      </c>
    </row>
    <row r="10" spans="1:10" x14ac:dyDescent="0.25">
      <c r="A10" s="13"/>
      <c r="B10" s="17">
        <v>84</v>
      </c>
      <c r="C10" s="17"/>
      <c r="D10" s="17" t="s">
        <v>25</v>
      </c>
      <c r="E10" s="10"/>
      <c r="F10" s="11"/>
      <c r="G10" s="11"/>
      <c r="H10" s="11"/>
      <c r="I10" s="11"/>
    </row>
    <row r="11" spans="1:10" x14ac:dyDescent="0.25">
      <c r="A11" s="14"/>
      <c r="B11" s="14"/>
      <c r="C11" s="15"/>
      <c r="D11" s="18"/>
      <c r="E11" s="10"/>
      <c r="F11" s="11"/>
      <c r="G11" s="11"/>
      <c r="H11" s="11"/>
      <c r="I11" s="11"/>
    </row>
    <row r="12" spans="1:10" x14ac:dyDescent="0.25">
      <c r="A12" s="14"/>
      <c r="B12" s="14"/>
      <c r="C12" s="15"/>
      <c r="D12" s="64" t="s">
        <v>153</v>
      </c>
      <c r="E12" s="10">
        <v>0</v>
      </c>
      <c r="F12" s="11">
        <v>0</v>
      </c>
      <c r="G12" s="11">
        <v>0</v>
      </c>
      <c r="H12" s="11">
        <v>0</v>
      </c>
      <c r="I12" s="11">
        <v>0</v>
      </c>
    </row>
    <row r="13" spans="1:10" ht="25.5" x14ac:dyDescent="0.25">
      <c r="A13" s="16">
        <v>5</v>
      </c>
      <c r="B13" s="16"/>
      <c r="C13" s="16"/>
      <c r="D13" s="23" t="s">
        <v>19</v>
      </c>
      <c r="E13" s="10">
        <v>0</v>
      </c>
      <c r="F13" s="11">
        <v>0</v>
      </c>
      <c r="G13" s="11">
        <v>0</v>
      </c>
      <c r="H13" s="11">
        <v>0</v>
      </c>
      <c r="I13" s="11">
        <v>0</v>
      </c>
    </row>
    <row r="14" spans="1:10" ht="25.5" x14ac:dyDescent="0.25">
      <c r="A14" s="17"/>
      <c r="B14" s="17">
        <v>54</v>
      </c>
      <c r="C14" s="17"/>
      <c r="D14" s="24" t="s">
        <v>26</v>
      </c>
      <c r="E14" s="10"/>
      <c r="F14" s="11"/>
      <c r="G14" s="11"/>
      <c r="H14" s="11"/>
      <c r="I14" s="12"/>
    </row>
  </sheetData>
  <mergeCells count="3">
    <mergeCell ref="A3:I3"/>
    <mergeCell ref="A5:I5"/>
    <mergeCell ref="A1:J1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"/>
  <sheetViews>
    <sheetView workbookViewId="0">
      <selection sqref="A1:J1"/>
    </sheetView>
  </sheetViews>
  <sheetFormatPr defaultRowHeight="15" x14ac:dyDescent="0.25"/>
  <cols>
    <col min="1" max="1" width="27.5703125" customWidth="1"/>
    <col min="2" max="3" width="24.28515625" hidden="1" customWidth="1"/>
    <col min="4" max="4" width="25.42578125" customWidth="1"/>
    <col min="5" max="5" width="24.42578125" customWidth="1"/>
    <col min="6" max="6" width="25" customWidth="1"/>
    <col min="9" max="9" width="8.5703125" customWidth="1"/>
    <col min="10" max="10" width="9.140625" hidden="1" customWidth="1"/>
  </cols>
  <sheetData>
    <row r="1" spans="1:10" ht="50.25" customHeight="1" x14ac:dyDescent="0.25">
      <c r="A1" s="180" t="s">
        <v>210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ht="18" x14ac:dyDescent="0.25">
      <c r="A2" s="5"/>
      <c r="B2" s="5"/>
      <c r="C2" s="5"/>
      <c r="D2" s="5"/>
      <c r="E2" s="5"/>
      <c r="F2" s="5"/>
    </row>
    <row r="3" spans="1:10" ht="15.75" x14ac:dyDescent="0.25">
      <c r="A3" s="180" t="s">
        <v>21</v>
      </c>
      <c r="B3" s="180"/>
      <c r="C3" s="180"/>
      <c r="D3" s="180"/>
      <c r="E3" s="180"/>
      <c r="F3" s="180"/>
    </row>
    <row r="4" spans="1:10" ht="18" x14ac:dyDescent="0.25">
      <c r="A4" s="5"/>
      <c r="B4" s="5"/>
      <c r="C4" s="5"/>
      <c r="D4" s="5"/>
      <c r="E4" s="6"/>
      <c r="F4" s="6"/>
    </row>
    <row r="5" spans="1:10" ht="15.75" x14ac:dyDescent="0.25">
      <c r="A5" s="180" t="s">
        <v>169</v>
      </c>
      <c r="B5" s="180"/>
      <c r="C5" s="180"/>
      <c r="D5" s="180"/>
      <c r="E5" s="180"/>
      <c r="F5" s="180"/>
    </row>
    <row r="6" spans="1:10" ht="18" x14ac:dyDescent="0.25">
      <c r="A6" s="5"/>
      <c r="B6" s="5"/>
      <c r="C6" s="5"/>
      <c r="D6" s="5"/>
      <c r="E6" s="6"/>
      <c r="F6" s="6"/>
    </row>
    <row r="7" spans="1:10" ht="35.25" customHeight="1" x14ac:dyDescent="0.25">
      <c r="A7" s="20" t="s">
        <v>155</v>
      </c>
      <c r="B7" s="20" t="s">
        <v>149</v>
      </c>
      <c r="C7" s="21" t="s">
        <v>136</v>
      </c>
      <c r="D7" s="21" t="s">
        <v>150</v>
      </c>
      <c r="E7" s="120" t="s">
        <v>200</v>
      </c>
      <c r="F7" s="120" t="s">
        <v>211</v>
      </c>
    </row>
    <row r="8" spans="1:10" ht="18.95" customHeight="1" x14ac:dyDescent="0.25">
      <c r="A8" s="13" t="s">
        <v>152</v>
      </c>
      <c r="B8" s="10">
        <v>0</v>
      </c>
      <c r="C8" s="11">
        <v>0</v>
      </c>
      <c r="D8" s="11">
        <v>0</v>
      </c>
      <c r="E8" s="11">
        <v>0</v>
      </c>
      <c r="F8" s="11">
        <v>0</v>
      </c>
    </row>
    <row r="9" spans="1:10" ht="18.95" customHeight="1" x14ac:dyDescent="0.25">
      <c r="A9" s="13" t="s">
        <v>170</v>
      </c>
      <c r="B9" s="69"/>
      <c r="C9" s="68"/>
      <c r="D9" s="68"/>
      <c r="E9" s="68"/>
      <c r="F9" s="68"/>
    </row>
    <row r="10" spans="1:10" ht="25.5" customHeight="1" x14ac:dyDescent="0.25">
      <c r="A10" s="18" t="s">
        <v>171</v>
      </c>
      <c r="B10" s="69"/>
      <c r="C10" s="68"/>
      <c r="D10" s="68"/>
      <c r="E10" s="68"/>
      <c r="F10" s="68"/>
    </row>
    <row r="11" spans="1:10" ht="18.95" customHeight="1" x14ac:dyDescent="0.25">
      <c r="A11" s="18"/>
      <c r="B11" s="69"/>
      <c r="C11" s="68"/>
      <c r="D11" s="68"/>
      <c r="E11" s="68"/>
      <c r="F11" s="68"/>
    </row>
    <row r="12" spans="1:10" ht="18.95" customHeight="1" x14ac:dyDescent="0.25">
      <c r="A12" s="13" t="s">
        <v>153</v>
      </c>
      <c r="B12" s="69">
        <v>0</v>
      </c>
      <c r="C12" s="68">
        <v>0</v>
      </c>
      <c r="D12" s="68">
        <v>0</v>
      </c>
      <c r="E12" s="68">
        <v>0</v>
      </c>
      <c r="F12" s="68">
        <v>0</v>
      </c>
    </row>
    <row r="13" spans="1:10" ht="18.95" customHeight="1" x14ac:dyDescent="0.25">
      <c r="A13" s="23" t="s">
        <v>156</v>
      </c>
      <c r="B13" s="69"/>
      <c r="C13" s="68"/>
      <c r="D13" s="68"/>
      <c r="E13" s="68"/>
      <c r="F13" s="68"/>
    </row>
    <row r="14" spans="1:10" ht="18.95" customHeight="1" x14ac:dyDescent="0.25">
      <c r="A14" s="15" t="s">
        <v>172</v>
      </c>
      <c r="B14" s="69"/>
      <c r="C14" s="68"/>
      <c r="D14" s="68"/>
      <c r="E14" s="68"/>
      <c r="F14" s="70"/>
    </row>
    <row r="15" spans="1:10" ht="18.95" customHeight="1" x14ac:dyDescent="0.25">
      <c r="A15" s="23" t="s">
        <v>158</v>
      </c>
      <c r="B15" s="69"/>
      <c r="C15" s="68"/>
      <c r="D15" s="68"/>
      <c r="E15" s="68"/>
      <c r="F15" s="70"/>
    </row>
    <row r="16" spans="1:10" ht="18.95" customHeight="1" x14ac:dyDescent="0.25">
      <c r="A16" s="15" t="s">
        <v>173</v>
      </c>
      <c r="B16" s="69"/>
      <c r="C16" s="68"/>
      <c r="D16" s="68"/>
      <c r="E16" s="68"/>
      <c r="F16" s="70"/>
    </row>
  </sheetData>
  <mergeCells count="3">
    <mergeCell ref="A3:F3"/>
    <mergeCell ref="A5:F5"/>
    <mergeCell ref="A1:J1"/>
  </mergeCells>
  <pageMargins left="0.7" right="0.7" top="0.75" bottom="0.75" header="0.3" footer="0.3"/>
  <pageSetup paperSize="9" scale="67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78"/>
  <sheetViews>
    <sheetView tabSelected="1" topLeftCell="A208" workbookViewId="0">
      <selection activeCell="D280" sqref="D280"/>
    </sheetView>
  </sheetViews>
  <sheetFormatPr defaultRowHeight="15" x14ac:dyDescent="0.25"/>
  <cols>
    <col min="1" max="1" width="8.140625" customWidth="1"/>
    <col min="3" max="3" width="7" customWidth="1"/>
    <col min="4" max="4" width="37.28515625" customWidth="1"/>
    <col min="5" max="5" width="21.140625" hidden="1" customWidth="1"/>
    <col min="6" max="6" width="20.5703125" hidden="1" customWidth="1"/>
    <col min="7" max="7" width="21.7109375" customWidth="1"/>
    <col min="8" max="8" width="21.7109375" style="117" customWidth="1"/>
    <col min="9" max="9" width="20.7109375" customWidth="1"/>
    <col min="10" max="10" width="0.85546875" customWidth="1"/>
  </cols>
  <sheetData>
    <row r="1" spans="1:10" ht="46.5" customHeight="1" x14ac:dyDescent="0.25">
      <c r="A1" s="207" t="s">
        <v>245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ht="34.5" customHeight="1" x14ac:dyDescent="0.25">
      <c r="A2" s="176"/>
      <c r="B2" s="176"/>
      <c r="C2" s="176"/>
      <c r="D2" s="176"/>
      <c r="E2" s="176"/>
      <c r="F2" s="176"/>
      <c r="G2" s="176"/>
      <c r="H2" s="176"/>
      <c r="I2" s="176"/>
      <c r="J2" s="176"/>
    </row>
    <row r="3" spans="1:10" ht="18" x14ac:dyDescent="0.25">
      <c r="A3" s="5"/>
      <c r="B3" s="5"/>
      <c r="C3" s="5"/>
      <c r="D3" s="5"/>
      <c r="E3" s="5"/>
      <c r="F3" s="5"/>
      <c r="G3" s="5"/>
      <c r="H3" s="112"/>
      <c r="I3" s="6"/>
    </row>
    <row r="4" spans="1:10" ht="15.75" customHeight="1" x14ac:dyDescent="0.25">
      <c r="A4" s="180" t="s">
        <v>20</v>
      </c>
      <c r="B4" s="181"/>
      <c r="C4" s="181"/>
      <c r="D4" s="181"/>
      <c r="E4" s="181"/>
      <c r="F4" s="181"/>
      <c r="G4" s="181"/>
      <c r="H4" s="181"/>
      <c r="I4" s="181"/>
    </row>
    <row r="5" spans="1:10" ht="18" x14ac:dyDescent="0.25">
      <c r="A5" s="5"/>
      <c r="B5" s="5"/>
      <c r="C5" s="5"/>
      <c r="D5" s="5"/>
      <c r="E5" s="5"/>
      <c r="F5" s="5"/>
      <c r="G5" s="5"/>
      <c r="H5" s="112"/>
      <c r="I5" s="6"/>
    </row>
    <row r="6" spans="1:10" ht="39" customHeight="1" x14ac:dyDescent="0.25">
      <c r="A6" s="208" t="s">
        <v>22</v>
      </c>
      <c r="B6" s="209"/>
      <c r="C6" s="210"/>
      <c r="D6" s="121" t="s">
        <v>23</v>
      </c>
      <c r="E6" s="121" t="s">
        <v>149</v>
      </c>
      <c r="F6" s="120" t="s">
        <v>136</v>
      </c>
      <c r="G6" s="120" t="s">
        <v>150</v>
      </c>
      <c r="H6" s="120" t="s">
        <v>200</v>
      </c>
      <c r="I6" s="120" t="s">
        <v>211</v>
      </c>
    </row>
    <row r="7" spans="1:10" ht="20.100000000000001" customHeight="1" x14ac:dyDescent="0.25">
      <c r="A7" s="84"/>
      <c r="B7" s="135">
        <v>15866</v>
      </c>
      <c r="C7" s="133"/>
      <c r="D7" s="85" t="s">
        <v>212</v>
      </c>
      <c r="E7" s="85"/>
      <c r="F7" s="4"/>
      <c r="G7" s="4"/>
      <c r="H7" s="4"/>
      <c r="I7" s="4"/>
    </row>
    <row r="8" spans="1:10" ht="20.100000000000001" customHeight="1" x14ac:dyDescent="0.25">
      <c r="A8" s="84"/>
      <c r="B8" s="134"/>
      <c r="C8" s="133"/>
      <c r="D8" s="85" t="s">
        <v>213</v>
      </c>
      <c r="E8" s="85"/>
      <c r="F8" s="4"/>
      <c r="G8" s="136">
        <f>SUM(G9:G17)</f>
        <v>2628484</v>
      </c>
      <c r="H8" s="136">
        <f t="shared" ref="H8:I8" si="0">SUM(H9:H17)</f>
        <v>-96288</v>
      </c>
      <c r="I8" s="136">
        <f t="shared" si="0"/>
        <v>2532196</v>
      </c>
    </row>
    <row r="9" spans="1:10" ht="30" customHeight="1" x14ac:dyDescent="0.25">
      <c r="A9" s="84"/>
      <c r="B9" s="135" t="s">
        <v>218</v>
      </c>
      <c r="C9" s="133"/>
      <c r="D9" s="85" t="s">
        <v>214</v>
      </c>
      <c r="E9" s="85"/>
      <c r="F9" s="4"/>
      <c r="G9" s="136">
        <v>166546</v>
      </c>
      <c r="H9" s="11">
        <f t="shared" ref="H9:H17" si="1">(I9-G9)</f>
        <v>0</v>
      </c>
      <c r="I9" s="136">
        <v>166546</v>
      </c>
    </row>
    <row r="10" spans="1:10" ht="20.100000000000001" customHeight="1" x14ac:dyDescent="0.25">
      <c r="A10" s="84"/>
      <c r="B10" s="135" t="s">
        <v>219</v>
      </c>
      <c r="C10" s="133"/>
      <c r="D10" s="85" t="s">
        <v>215</v>
      </c>
      <c r="E10" s="85"/>
      <c r="F10" s="4"/>
      <c r="G10" s="136">
        <v>96898</v>
      </c>
      <c r="H10" s="11">
        <f t="shared" si="1"/>
        <v>2530</v>
      </c>
      <c r="I10" s="136">
        <v>99428</v>
      </c>
    </row>
    <row r="11" spans="1:10" ht="20.100000000000001" customHeight="1" x14ac:dyDescent="0.25">
      <c r="A11" s="84"/>
      <c r="B11" s="135" t="s">
        <v>220</v>
      </c>
      <c r="C11" s="133"/>
      <c r="D11" s="85" t="s">
        <v>216</v>
      </c>
      <c r="E11" s="85"/>
      <c r="F11" s="4"/>
      <c r="G11" s="136">
        <v>10</v>
      </c>
      <c r="H11" s="11">
        <f t="shared" si="1"/>
        <v>6</v>
      </c>
      <c r="I11" s="136">
        <v>16</v>
      </c>
    </row>
    <row r="12" spans="1:10" ht="20.100000000000001" customHeight="1" x14ac:dyDescent="0.25">
      <c r="A12" s="84"/>
      <c r="B12" s="135" t="s">
        <v>221</v>
      </c>
      <c r="C12" s="133"/>
      <c r="D12" s="85" t="s">
        <v>27</v>
      </c>
      <c r="E12" s="85"/>
      <c r="F12" s="4"/>
      <c r="G12" s="136">
        <v>8000</v>
      </c>
      <c r="H12" s="11">
        <f t="shared" si="1"/>
        <v>1000</v>
      </c>
      <c r="I12" s="136">
        <v>9000</v>
      </c>
    </row>
    <row r="13" spans="1:10" ht="20.100000000000001" customHeight="1" x14ac:dyDescent="0.25">
      <c r="A13" s="84"/>
      <c r="B13" s="135" t="s">
        <v>222</v>
      </c>
      <c r="C13" s="133"/>
      <c r="D13" s="85" t="s">
        <v>51</v>
      </c>
      <c r="E13" s="85"/>
      <c r="F13" s="4"/>
      <c r="G13" s="136">
        <v>23100</v>
      </c>
      <c r="H13" s="11">
        <f t="shared" si="1"/>
        <v>950</v>
      </c>
      <c r="I13" s="136">
        <v>24050</v>
      </c>
    </row>
    <row r="14" spans="1:10" ht="20.100000000000001" customHeight="1" x14ac:dyDescent="0.25">
      <c r="A14" s="84"/>
      <c r="B14" s="135" t="s">
        <v>223</v>
      </c>
      <c r="C14" s="133"/>
      <c r="D14" s="85" t="s">
        <v>53</v>
      </c>
      <c r="E14" s="85"/>
      <c r="F14" s="4"/>
      <c r="G14" s="136">
        <v>2303205</v>
      </c>
      <c r="H14" s="11">
        <f t="shared" si="1"/>
        <v>-101109</v>
      </c>
      <c r="I14" s="136">
        <v>2202096</v>
      </c>
    </row>
    <row r="15" spans="1:10" ht="20.100000000000001" customHeight="1" x14ac:dyDescent="0.25">
      <c r="A15" s="84"/>
      <c r="B15" s="135" t="s">
        <v>224</v>
      </c>
      <c r="C15" s="133"/>
      <c r="D15" s="85" t="s">
        <v>52</v>
      </c>
      <c r="E15" s="85"/>
      <c r="F15" s="4"/>
      <c r="G15" s="136">
        <v>1400</v>
      </c>
      <c r="H15" s="11">
        <f t="shared" si="1"/>
        <v>335</v>
      </c>
      <c r="I15" s="136">
        <v>1735</v>
      </c>
    </row>
    <row r="16" spans="1:10" ht="30.75" customHeight="1" x14ac:dyDescent="0.25">
      <c r="A16" s="84"/>
      <c r="B16" s="135" t="s">
        <v>225</v>
      </c>
      <c r="C16" s="133"/>
      <c r="D16" s="85" t="s">
        <v>54</v>
      </c>
      <c r="E16" s="85"/>
      <c r="F16" s="4"/>
      <c r="G16" s="136">
        <v>502</v>
      </c>
      <c r="H16" s="11">
        <f t="shared" si="1"/>
        <v>0</v>
      </c>
      <c r="I16" s="136">
        <v>502</v>
      </c>
    </row>
    <row r="17" spans="1:9" ht="20.100000000000001" customHeight="1" x14ac:dyDescent="0.25">
      <c r="A17" s="84"/>
      <c r="B17" s="135" t="s">
        <v>226</v>
      </c>
      <c r="C17" s="133"/>
      <c r="D17" s="85" t="s">
        <v>217</v>
      </c>
      <c r="E17" s="85"/>
      <c r="F17" s="4"/>
      <c r="G17" s="136">
        <v>28823</v>
      </c>
      <c r="H17" s="11">
        <f t="shared" si="1"/>
        <v>0</v>
      </c>
      <c r="I17" s="136">
        <v>28823</v>
      </c>
    </row>
    <row r="18" spans="1:9" ht="14.25" customHeight="1" x14ac:dyDescent="0.25">
      <c r="A18" s="84"/>
      <c r="B18" s="135"/>
      <c r="C18" s="133"/>
      <c r="D18" s="85"/>
      <c r="E18" s="85"/>
      <c r="F18" s="4"/>
      <c r="G18" s="136"/>
      <c r="H18" s="11"/>
      <c r="I18" s="136"/>
    </row>
    <row r="19" spans="1:9" ht="24" customHeight="1" x14ac:dyDescent="0.25">
      <c r="A19" s="201" t="s">
        <v>72</v>
      </c>
      <c r="B19" s="202"/>
      <c r="C19" s="203"/>
      <c r="D19" s="63" t="s">
        <v>126</v>
      </c>
      <c r="E19" s="10"/>
      <c r="F19" s="11"/>
      <c r="G19" s="43">
        <f>G20+G59+G214</f>
        <v>2628484</v>
      </c>
      <c r="H19" s="43">
        <f>H20+H59+H214</f>
        <v>-96288</v>
      </c>
      <c r="I19" s="43">
        <f>I20+I59+I214</f>
        <v>2532196</v>
      </c>
    </row>
    <row r="20" spans="1:9" ht="33.75" customHeight="1" x14ac:dyDescent="0.25">
      <c r="A20" s="204" t="s">
        <v>124</v>
      </c>
      <c r="B20" s="205"/>
      <c r="C20" s="206"/>
      <c r="D20" s="74" t="s">
        <v>131</v>
      </c>
      <c r="E20" s="75">
        <f>E21</f>
        <v>152312.65</v>
      </c>
      <c r="F20" s="75">
        <f t="shared" ref="F20:I20" si="2">F21</f>
        <v>152041</v>
      </c>
      <c r="G20" s="75">
        <f t="shared" si="2"/>
        <v>159246</v>
      </c>
      <c r="H20" s="75">
        <f t="shared" si="2"/>
        <v>0</v>
      </c>
      <c r="I20" s="75">
        <f t="shared" si="2"/>
        <v>159246</v>
      </c>
    </row>
    <row r="21" spans="1:9" ht="27" customHeight="1" x14ac:dyDescent="0.25">
      <c r="A21" s="211" t="s">
        <v>74</v>
      </c>
      <c r="B21" s="212"/>
      <c r="C21" s="213"/>
      <c r="D21" s="76" t="s">
        <v>127</v>
      </c>
      <c r="E21" s="51">
        <f>E22</f>
        <v>152312.65</v>
      </c>
      <c r="F21" s="51">
        <f t="shared" ref="F21:I21" si="3">F22</f>
        <v>152041</v>
      </c>
      <c r="G21" s="51">
        <f t="shared" si="3"/>
        <v>159246</v>
      </c>
      <c r="H21" s="51">
        <f t="shared" si="3"/>
        <v>0</v>
      </c>
      <c r="I21" s="51">
        <f t="shared" si="3"/>
        <v>159246</v>
      </c>
    </row>
    <row r="22" spans="1:9" ht="20.100000000000001" customHeight="1" x14ac:dyDescent="0.25">
      <c r="A22" s="77"/>
      <c r="B22" s="78">
        <v>3</v>
      </c>
      <c r="C22" s="63"/>
      <c r="D22" s="63" t="s">
        <v>12</v>
      </c>
      <c r="E22" s="42">
        <f>E23+E53</f>
        <v>152312.65</v>
      </c>
      <c r="F22" s="42">
        <f t="shared" ref="F22:I22" si="4">F23+F53</f>
        <v>152041</v>
      </c>
      <c r="G22" s="42">
        <f t="shared" si="4"/>
        <v>159246</v>
      </c>
      <c r="H22" s="42">
        <f t="shared" si="4"/>
        <v>0</v>
      </c>
      <c r="I22" s="42">
        <f t="shared" si="4"/>
        <v>159246</v>
      </c>
    </row>
    <row r="23" spans="1:9" ht="20.100000000000001" customHeight="1" x14ac:dyDescent="0.25">
      <c r="A23" s="14"/>
      <c r="B23" s="25">
        <v>32</v>
      </c>
      <c r="C23" s="44"/>
      <c r="D23" s="63" t="s">
        <v>24</v>
      </c>
      <c r="E23" s="42">
        <f>E24+E29+E36+E46</f>
        <v>151100.65</v>
      </c>
      <c r="F23" s="42">
        <f t="shared" ref="F23" si="5">F24+F29+F36+F46</f>
        <v>151241</v>
      </c>
      <c r="G23" s="42">
        <f>G24+G29+G36+G46</f>
        <v>158446</v>
      </c>
      <c r="H23" s="42">
        <f t="shared" ref="H23:I23" si="6">H24+H29+H36+H46</f>
        <v>0</v>
      </c>
      <c r="I23" s="42">
        <f t="shared" si="6"/>
        <v>158446</v>
      </c>
    </row>
    <row r="24" spans="1:9" ht="20.100000000000001" hidden="1" customHeight="1" x14ac:dyDescent="0.25">
      <c r="A24" s="14"/>
      <c r="B24" s="25">
        <v>321</v>
      </c>
      <c r="C24" s="25"/>
      <c r="D24" s="111" t="s">
        <v>81</v>
      </c>
      <c r="E24" s="42">
        <f>SUM(E25:E28)</f>
        <v>8892.65</v>
      </c>
      <c r="F24" s="42">
        <f t="shared" ref="F24:I24" si="7">SUM(F25:F28)</f>
        <v>10321</v>
      </c>
      <c r="G24" s="42">
        <f t="shared" si="7"/>
        <v>12000</v>
      </c>
      <c r="H24" s="42">
        <f t="shared" si="7"/>
        <v>2000</v>
      </c>
      <c r="I24" s="42">
        <f t="shared" si="7"/>
        <v>14000</v>
      </c>
    </row>
    <row r="25" spans="1:9" ht="20.100000000000001" hidden="1" customHeight="1" x14ac:dyDescent="0.25">
      <c r="A25" s="14"/>
      <c r="B25" s="14">
        <v>3211</v>
      </c>
      <c r="C25" s="14"/>
      <c r="D25" s="18" t="s">
        <v>82</v>
      </c>
      <c r="E25" s="10">
        <v>8066</v>
      </c>
      <c r="F25" s="11">
        <v>8790</v>
      </c>
      <c r="G25" s="11">
        <v>10000</v>
      </c>
      <c r="H25" s="11">
        <f>(I25-G25)</f>
        <v>1500</v>
      </c>
      <c r="I25" s="79">
        <v>11500</v>
      </c>
    </row>
    <row r="26" spans="1:9" ht="25.5" hidden="1" customHeight="1" x14ac:dyDescent="0.25">
      <c r="A26" s="14"/>
      <c r="B26" s="14">
        <v>3212</v>
      </c>
      <c r="C26" s="14"/>
      <c r="D26" s="18" t="s">
        <v>133</v>
      </c>
      <c r="E26" s="10">
        <v>0</v>
      </c>
      <c r="F26" s="11">
        <v>0</v>
      </c>
      <c r="G26" s="11">
        <v>0</v>
      </c>
      <c r="H26" s="11">
        <f t="shared" ref="H26:H28" si="8">(I26-G26)</f>
        <v>0</v>
      </c>
      <c r="I26" s="79">
        <v>0</v>
      </c>
    </row>
    <row r="27" spans="1:9" ht="20.100000000000001" hidden="1" customHeight="1" x14ac:dyDescent="0.25">
      <c r="A27" s="14"/>
      <c r="B27" s="14">
        <v>3213</v>
      </c>
      <c r="C27" s="14"/>
      <c r="D27" s="18" t="s">
        <v>83</v>
      </c>
      <c r="E27" s="10">
        <v>330</v>
      </c>
      <c r="F27" s="11">
        <v>531</v>
      </c>
      <c r="G27" s="11">
        <v>1000</v>
      </c>
      <c r="H27" s="11">
        <f t="shared" si="8"/>
        <v>0</v>
      </c>
      <c r="I27" s="79">
        <v>1000</v>
      </c>
    </row>
    <row r="28" spans="1:9" ht="20.100000000000001" hidden="1" customHeight="1" x14ac:dyDescent="0.25">
      <c r="A28" s="14"/>
      <c r="B28" s="14">
        <v>3214</v>
      </c>
      <c r="C28" s="14"/>
      <c r="D28" s="18" t="s">
        <v>117</v>
      </c>
      <c r="E28" s="10">
        <v>496.65</v>
      </c>
      <c r="F28" s="11">
        <v>1000</v>
      </c>
      <c r="G28" s="11">
        <v>1000</v>
      </c>
      <c r="H28" s="11">
        <f t="shared" si="8"/>
        <v>500</v>
      </c>
      <c r="I28" s="79">
        <v>1500</v>
      </c>
    </row>
    <row r="29" spans="1:9" ht="20.100000000000001" hidden="1" customHeight="1" x14ac:dyDescent="0.25">
      <c r="A29" s="14"/>
      <c r="B29" s="25">
        <v>322</v>
      </c>
      <c r="C29" s="25"/>
      <c r="D29" s="111" t="s">
        <v>84</v>
      </c>
      <c r="E29" s="42">
        <f>SUM(E30:E35)</f>
        <v>72884</v>
      </c>
      <c r="F29" s="42">
        <f t="shared" ref="F29:I29" si="9">SUM(F30:F35)</f>
        <v>64200</v>
      </c>
      <c r="G29" s="42">
        <f t="shared" si="9"/>
        <v>68150</v>
      </c>
      <c r="H29" s="42">
        <f t="shared" si="9"/>
        <v>-3220</v>
      </c>
      <c r="I29" s="42">
        <f t="shared" si="9"/>
        <v>64930</v>
      </c>
    </row>
    <row r="30" spans="1:9" ht="20.100000000000001" hidden="1" customHeight="1" x14ac:dyDescent="0.25">
      <c r="A30" s="14"/>
      <c r="B30" s="14">
        <v>3221</v>
      </c>
      <c r="C30" s="14"/>
      <c r="D30" s="18" t="s">
        <v>118</v>
      </c>
      <c r="E30" s="10">
        <v>10280</v>
      </c>
      <c r="F30" s="11">
        <v>10000</v>
      </c>
      <c r="G30" s="11">
        <v>10000</v>
      </c>
      <c r="H30" s="11">
        <f>(I30-G30)</f>
        <v>4000</v>
      </c>
      <c r="I30" s="79">
        <v>14000</v>
      </c>
    </row>
    <row r="31" spans="1:9" ht="20.100000000000001" hidden="1" customHeight="1" x14ac:dyDescent="0.25">
      <c r="A31" s="14"/>
      <c r="B31" s="14">
        <v>3222</v>
      </c>
      <c r="C31" s="14"/>
      <c r="D31" s="18" t="s">
        <v>85</v>
      </c>
      <c r="E31" s="10">
        <v>0</v>
      </c>
      <c r="F31" s="11">
        <v>0</v>
      </c>
      <c r="G31" s="11">
        <v>0</v>
      </c>
      <c r="H31" s="11">
        <f>(I31-G31)</f>
        <v>0</v>
      </c>
      <c r="I31" s="79">
        <v>0</v>
      </c>
    </row>
    <row r="32" spans="1:9" ht="20.100000000000001" hidden="1" customHeight="1" x14ac:dyDescent="0.25">
      <c r="A32" s="14"/>
      <c r="B32" s="14">
        <v>3223</v>
      </c>
      <c r="C32" s="14"/>
      <c r="D32" s="18" t="s">
        <v>86</v>
      </c>
      <c r="E32" s="10">
        <v>59315</v>
      </c>
      <c r="F32" s="11">
        <v>50200</v>
      </c>
      <c r="G32" s="11">
        <v>54000</v>
      </c>
      <c r="H32" s="11">
        <f t="shared" ref="H32:H35" si="10">(I32-G32)</f>
        <v>-7220</v>
      </c>
      <c r="I32" s="79">
        <v>46780</v>
      </c>
    </row>
    <row r="33" spans="1:9" ht="25.5" hidden="1" customHeight="1" x14ac:dyDescent="0.25">
      <c r="A33" s="14"/>
      <c r="B33" s="14">
        <v>3224</v>
      </c>
      <c r="C33" s="14"/>
      <c r="D33" s="18" t="s">
        <v>132</v>
      </c>
      <c r="E33" s="10">
        <v>2140</v>
      </c>
      <c r="F33" s="11">
        <v>3500</v>
      </c>
      <c r="G33" s="11">
        <v>3000</v>
      </c>
      <c r="H33" s="11">
        <f t="shared" si="10"/>
        <v>-1000</v>
      </c>
      <c r="I33" s="79">
        <v>2000</v>
      </c>
    </row>
    <row r="34" spans="1:9" ht="20.100000000000001" hidden="1" customHeight="1" x14ac:dyDescent="0.25">
      <c r="A34" s="14"/>
      <c r="B34" s="14">
        <v>3225</v>
      </c>
      <c r="C34" s="14"/>
      <c r="D34" s="18" t="s">
        <v>87</v>
      </c>
      <c r="E34" s="10">
        <v>1149</v>
      </c>
      <c r="F34" s="11">
        <v>500</v>
      </c>
      <c r="G34" s="11">
        <v>500</v>
      </c>
      <c r="H34" s="11">
        <f t="shared" si="10"/>
        <v>1000</v>
      </c>
      <c r="I34" s="79">
        <v>1500</v>
      </c>
    </row>
    <row r="35" spans="1:9" ht="20.100000000000001" hidden="1" customHeight="1" x14ac:dyDescent="0.25">
      <c r="A35" s="14"/>
      <c r="B35" s="14">
        <v>3227</v>
      </c>
      <c r="C35" s="14"/>
      <c r="D35" s="18" t="s">
        <v>88</v>
      </c>
      <c r="E35" s="10">
        <v>0</v>
      </c>
      <c r="F35" s="11">
        <v>0</v>
      </c>
      <c r="G35" s="11">
        <v>650</v>
      </c>
      <c r="H35" s="11">
        <f t="shared" si="10"/>
        <v>0</v>
      </c>
      <c r="I35" s="79">
        <v>650</v>
      </c>
    </row>
    <row r="36" spans="1:9" ht="20.100000000000001" hidden="1" customHeight="1" x14ac:dyDescent="0.25">
      <c r="A36" s="14"/>
      <c r="B36" s="25">
        <v>323</v>
      </c>
      <c r="C36" s="25"/>
      <c r="D36" s="111" t="s">
        <v>89</v>
      </c>
      <c r="E36" s="42">
        <f>SUM(E37:E45)</f>
        <v>65060</v>
      </c>
      <c r="F36" s="42">
        <f t="shared" ref="F36:I36" si="11">SUM(F37:F45)</f>
        <v>72412</v>
      </c>
      <c r="G36" s="42">
        <f t="shared" si="11"/>
        <v>73761</v>
      </c>
      <c r="H36" s="42">
        <f t="shared" si="11"/>
        <v>1220</v>
      </c>
      <c r="I36" s="42">
        <f t="shared" si="11"/>
        <v>74981</v>
      </c>
    </row>
    <row r="37" spans="1:9" ht="20.100000000000001" hidden="1" customHeight="1" x14ac:dyDescent="0.25">
      <c r="A37" s="14"/>
      <c r="B37" s="14">
        <v>3231</v>
      </c>
      <c r="C37" s="14"/>
      <c r="D37" s="18" t="s">
        <v>90</v>
      </c>
      <c r="E37" s="10">
        <v>40207</v>
      </c>
      <c r="F37" s="11">
        <v>46000</v>
      </c>
      <c r="G37" s="11">
        <v>46000</v>
      </c>
      <c r="H37" s="11">
        <f t="shared" ref="H37:H45" si="12">(I37-G37)</f>
        <v>-1200</v>
      </c>
      <c r="I37" s="79">
        <v>44800</v>
      </c>
    </row>
    <row r="38" spans="1:9" ht="20.100000000000001" hidden="1" customHeight="1" x14ac:dyDescent="0.25">
      <c r="A38" s="14"/>
      <c r="B38" s="14">
        <v>3232</v>
      </c>
      <c r="C38" s="14"/>
      <c r="D38" s="18" t="s">
        <v>91</v>
      </c>
      <c r="E38" s="10">
        <v>8214</v>
      </c>
      <c r="F38" s="11">
        <v>7231</v>
      </c>
      <c r="G38" s="11">
        <v>7073</v>
      </c>
      <c r="H38" s="11">
        <f t="shared" si="12"/>
        <v>200</v>
      </c>
      <c r="I38" s="79">
        <v>7273</v>
      </c>
    </row>
    <row r="39" spans="1:9" ht="20.100000000000001" hidden="1" customHeight="1" x14ac:dyDescent="0.25">
      <c r="A39" s="14"/>
      <c r="B39" s="14">
        <v>3233</v>
      </c>
      <c r="C39" s="14"/>
      <c r="D39" s="18" t="s">
        <v>92</v>
      </c>
      <c r="E39" s="10">
        <v>0</v>
      </c>
      <c r="F39" s="11">
        <v>249</v>
      </c>
      <c r="G39" s="11">
        <v>250</v>
      </c>
      <c r="H39" s="11">
        <f t="shared" si="12"/>
        <v>750</v>
      </c>
      <c r="I39" s="79">
        <v>1000</v>
      </c>
    </row>
    <row r="40" spans="1:9" ht="20.100000000000001" hidden="1" customHeight="1" x14ac:dyDescent="0.25">
      <c r="A40" s="14"/>
      <c r="B40" s="14">
        <v>3234</v>
      </c>
      <c r="C40" s="14"/>
      <c r="D40" s="18" t="s">
        <v>93</v>
      </c>
      <c r="E40" s="10">
        <v>8500</v>
      </c>
      <c r="F40" s="11">
        <v>9850</v>
      </c>
      <c r="G40" s="11">
        <v>9850</v>
      </c>
      <c r="H40" s="11">
        <f t="shared" si="12"/>
        <v>0</v>
      </c>
      <c r="I40" s="79">
        <v>9850</v>
      </c>
    </row>
    <row r="41" spans="1:9" ht="20.100000000000001" hidden="1" customHeight="1" x14ac:dyDescent="0.25">
      <c r="A41" s="14"/>
      <c r="B41" s="14">
        <v>3235</v>
      </c>
      <c r="C41" s="14"/>
      <c r="D41" s="18" t="s">
        <v>94</v>
      </c>
      <c r="E41" s="10">
        <v>1286</v>
      </c>
      <c r="F41" s="11">
        <v>1286</v>
      </c>
      <c r="G41" s="11">
        <v>1286</v>
      </c>
      <c r="H41" s="11">
        <f t="shared" si="12"/>
        <v>1000</v>
      </c>
      <c r="I41" s="79">
        <v>2286</v>
      </c>
    </row>
    <row r="42" spans="1:9" ht="20.100000000000001" hidden="1" customHeight="1" x14ac:dyDescent="0.25">
      <c r="A42" s="14"/>
      <c r="B42" s="14">
        <v>3236</v>
      </c>
      <c r="C42" s="14"/>
      <c r="D42" s="18" t="s">
        <v>95</v>
      </c>
      <c r="E42" s="10">
        <v>2867</v>
      </c>
      <c r="F42" s="11">
        <v>4000</v>
      </c>
      <c r="G42" s="11">
        <v>5000</v>
      </c>
      <c r="H42" s="11">
        <f t="shared" si="12"/>
        <v>0</v>
      </c>
      <c r="I42" s="79">
        <v>5000</v>
      </c>
    </row>
    <row r="43" spans="1:9" ht="20.100000000000001" hidden="1" customHeight="1" x14ac:dyDescent="0.25">
      <c r="A43" s="14"/>
      <c r="B43" s="14">
        <v>3237</v>
      </c>
      <c r="C43" s="14"/>
      <c r="D43" s="18" t="s">
        <v>96</v>
      </c>
      <c r="E43" s="10">
        <v>124</v>
      </c>
      <c r="F43" s="11">
        <v>394</v>
      </c>
      <c r="G43" s="11">
        <v>900</v>
      </c>
      <c r="H43" s="11">
        <f t="shared" si="12"/>
        <v>0</v>
      </c>
      <c r="I43" s="137">
        <v>900</v>
      </c>
    </row>
    <row r="44" spans="1:9" ht="20.100000000000001" hidden="1" customHeight="1" x14ac:dyDescent="0.25">
      <c r="A44" s="14"/>
      <c r="B44" s="14">
        <v>3238</v>
      </c>
      <c r="C44" s="14"/>
      <c r="D44" s="18" t="s">
        <v>97</v>
      </c>
      <c r="E44" s="10">
        <v>2898</v>
      </c>
      <c r="F44" s="11">
        <v>2172</v>
      </c>
      <c r="G44" s="11">
        <v>2172</v>
      </c>
      <c r="H44" s="11">
        <f t="shared" si="12"/>
        <v>0</v>
      </c>
      <c r="I44" s="79">
        <v>2172</v>
      </c>
    </row>
    <row r="45" spans="1:9" ht="20.100000000000001" hidden="1" customHeight="1" x14ac:dyDescent="0.25">
      <c r="A45" s="14"/>
      <c r="B45" s="14">
        <v>3239</v>
      </c>
      <c r="C45" s="14"/>
      <c r="D45" s="18" t="s">
        <v>98</v>
      </c>
      <c r="E45" s="10">
        <v>964</v>
      </c>
      <c r="F45" s="11">
        <v>1230</v>
      </c>
      <c r="G45" s="11">
        <v>1230</v>
      </c>
      <c r="H45" s="11">
        <f t="shared" si="12"/>
        <v>470</v>
      </c>
      <c r="I45" s="79">
        <v>1700</v>
      </c>
    </row>
    <row r="46" spans="1:9" ht="20.100000000000001" hidden="1" customHeight="1" x14ac:dyDescent="0.25">
      <c r="A46" s="14"/>
      <c r="B46" s="25">
        <v>329</v>
      </c>
      <c r="C46" s="25"/>
      <c r="D46" s="111" t="s">
        <v>99</v>
      </c>
      <c r="E46" s="42">
        <f>SUM(E47:E52)</f>
        <v>4264</v>
      </c>
      <c r="F46" s="42">
        <f t="shared" ref="F46:I46" si="13">SUM(F47:F52)</f>
        <v>4308</v>
      </c>
      <c r="G46" s="42">
        <f t="shared" si="13"/>
        <v>4535</v>
      </c>
      <c r="H46" s="42">
        <f t="shared" si="13"/>
        <v>0</v>
      </c>
      <c r="I46" s="42">
        <f t="shared" si="13"/>
        <v>4535</v>
      </c>
    </row>
    <row r="47" spans="1:9" ht="20.100000000000001" hidden="1" customHeight="1" x14ac:dyDescent="0.25">
      <c r="A47" s="14"/>
      <c r="B47" s="14">
        <v>3292</v>
      </c>
      <c r="C47" s="14"/>
      <c r="D47" s="18" t="s">
        <v>100</v>
      </c>
      <c r="E47" s="10">
        <v>3149</v>
      </c>
      <c r="F47" s="11">
        <v>3185</v>
      </c>
      <c r="G47" s="11">
        <v>3185</v>
      </c>
      <c r="H47" s="11">
        <f t="shared" ref="H47:H52" si="14">(I47-G47)</f>
        <v>0</v>
      </c>
      <c r="I47" s="79">
        <v>3185</v>
      </c>
    </row>
    <row r="48" spans="1:9" ht="20.100000000000001" hidden="1" customHeight="1" x14ac:dyDescent="0.25">
      <c r="A48" s="14"/>
      <c r="B48" s="14">
        <v>3293</v>
      </c>
      <c r="C48" s="14"/>
      <c r="D48" s="18" t="s">
        <v>101</v>
      </c>
      <c r="E48" s="10">
        <v>181</v>
      </c>
      <c r="F48" s="11">
        <v>133</v>
      </c>
      <c r="G48" s="11">
        <v>100</v>
      </c>
      <c r="H48" s="11">
        <f t="shared" si="14"/>
        <v>0</v>
      </c>
      <c r="I48" s="79">
        <v>100</v>
      </c>
    </row>
    <row r="49" spans="1:9" ht="20.100000000000001" hidden="1" customHeight="1" x14ac:dyDescent="0.25">
      <c r="A49" s="14"/>
      <c r="B49" s="14">
        <v>3294</v>
      </c>
      <c r="C49" s="14"/>
      <c r="D49" s="18" t="s">
        <v>119</v>
      </c>
      <c r="E49" s="10">
        <v>159</v>
      </c>
      <c r="F49" s="11">
        <v>190</v>
      </c>
      <c r="G49" s="11">
        <v>200</v>
      </c>
      <c r="H49" s="11">
        <f t="shared" si="14"/>
        <v>0</v>
      </c>
      <c r="I49" s="79">
        <v>200</v>
      </c>
    </row>
    <row r="50" spans="1:9" ht="20.100000000000001" hidden="1" customHeight="1" x14ac:dyDescent="0.25">
      <c r="A50" s="14"/>
      <c r="B50" s="14">
        <v>3295</v>
      </c>
      <c r="C50" s="14"/>
      <c r="D50" s="18" t="s">
        <v>102</v>
      </c>
      <c r="E50" s="10">
        <v>27</v>
      </c>
      <c r="F50" s="11">
        <v>0</v>
      </c>
      <c r="G50" s="11">
        <v>50</v>
      </c>
      <c r="H50" s="11">
        <f t="shared" si="14"/>
        <v>0</v>
      </c>
      <c r="I50" s="137">
        <v>50</v>
      </c>
    </row>
    <row r="51" spans="1:9" ht="20.100000000000001" hidden="1" customHeight="1" x14ac:dyDescent="0.25">
      <c r="A51" s="14"/>
      <c r="B51" s="14">
        <v>3296</v>
      </c>
      <c r="C51" s="14"/>
      <c r="D51" s="18" t="s">
        <v>121</v>
      </c>
      <c r="E51" s="10">
        <v>0</v>
      </c>
      <c r="F51" s="11">
        <v>0</v>
      </c>
      <c r="G51" s="11">
        <v>0</v>
      </c>
      <c r="H51" s="11">
        <f t="shared" si="14"/>
        <v>0</v>
      </c>
      <c r="I51" s="79">
        <v>0</v>
      </c>
    </row>
    <row r="52" spans="1:9" ht="20.100000000000001" hidden="1" customHeight="1" x14ac:dyDescent="0.25">
      <c r="A52" s="14"/>
      <c r="B52" s="14">
        <v>3299</v>
      </c>
      <c r="C52" s="14"/>
      <c r="D52" s="18" t="s">
        <v>99</v>
      </c>
      <c r="E52" s="10">
        <v>748</v>
      </c>
      <c r="F52" s="11">
        <v>800</v>
      </c>
      <c r="G52" s="11">
        <v>1000</v>
      </c>
      <c r="H52" s="11">
        <f t="shared" si="14"/>
        <v>0</v>
      </c>
      <c r="I52" s="79">
        <v>1000</v>
      </c>
    </row>
    <row r="53" spans="1:9" ht="20.100000000000001" customHeight="1" x14ac:dyDescent="0.25">
      <c r="A53" s="14"/>
      <c r="B53" s="25">
        <v>34</v>
      </c>
      <c r="C53" s="25"/>
      <c r="D53" s="25" t="s">
        <v>55</v>
      </c>
      <c r="E53" s="42">
        <f>E54</f>
        <v>1212</v>
      </c>
      <c r="F53" s="42">
        <f t="shared" ref="F53:G53" si="15">F54</f>
        <v>800</v>
      </c>
      <c r="G53" s="42">
        <f t="shared" si="15"/>
        <v>800</v>
      </c>
      <c r="H53" s="42">
        <f>SUM(H54)</f>
        <v>0</v>
      </c>
      <c r="I53" s="80">
        <v>800</v>
      </c>
    </row>
    <row r="54" spans="1:9" ht="20.100000000000001" hidden="1" customHeight="1" x14ac:dyDescent="0.25">
      <c r="A54" s="14"/>
      <c r="B54" s="25">
        <v>343</v>
      </c>
      <c r="C54" s="25"/>
      <c r="D54" s="44" t="s">
        <v>103</v>
      </c>
      <c r="E54" s="42">
        <f>SUM(E55:E56)</f>
        <v>1212</v>
      </c>
      <c r="F54" s="42">
        <f t="shared" ref="F54:I54" si="16">SUM(F55:F56)</f>
        <v>800</v>
      </c>
      <c r="G54" s="42">
        <f t="shared" si="16"/>
        <v>800</v>
      </c>
      <c r="H54" s="42">
        <f t="shared" si="16"/>
        <v>0</v>
      </c>
      <c r="I54" s="42">
        <f t="shared" si="16"/>
        <v>800</v>
      </c>
    </row>
    <row r="55" spans="1:9" ht="20.100000000000001" hidden="1" customHeight="1" x14ac:dyDescent="0.25">
      <c r="A55" s="14"/>
      <c r="B55" s="14">
        <v>3431</v>
      </c>
      <c r="C55" s="14"/>
      <c r="D55" s="18" t="s">
        <v>104</v>
      </c>
      <c r="E55" s="10">
        <v>1211</v>
      </c>
      <c r="F55" s="11">
        <v>793</v>
      </c>
      <c r="G55" s="11">
        <v>793</v>
      </c>
      <c r="H55" s="11">
        <f t="shared" ref="H55:H56" si="17">(I55-G55)</f>
        <v>0</v>
      </c>
      <c r="I55" s="79">
        <v>793</v>
      </c>
    </row>
    <row r="56" spans="1:9" ht="20.100000000000001" hidden="1" customHeight="1" x14ac:dyDescent="0.25">
      <c r="A56" s="14"/>
      <c r="B56" s="14">
        <v>3433</v>
      </c>
      <c r="C56" s="14"/>
      <c r="D56" s="15" t="s">
        <v>105</v>
      </c>
      <c r="E56" s="10">
        <v>1</v>
      </c>
      <c r="F56" s="11">
        <v>7</v>
      </c>
      <c r="G56" s="11">
        <v>7</v>
      </c>
      <c r="H56" s="11">
        <f t="shared" si="17"/>
        <v>0</v>
      </c>
      <c r="I56" s="79">
        <v>7</v>
      </c>
    </row>
    <row r="57" spans="1:9" ht="20.100000000000001" hidden="1" customHeight="1" x14ac:dyDescent="0.25">
      <c r="A57" s="58"/>
      <c r="B57" s="59"/>
      <c r="C57" s="60"/>
      <c r="D57" s="61"/>
      <c r="E57" s="10"/>
      <c r="F57" s="11"/>
      <c r="G57" s="11"/>
      <c r="H57" s="11"/>
      <c r="I57" s="11"/>
    </row>
    <row r="58" spans="1:9" ht="25.5" customHeight="1" x14ac:dyDescent="0.25">
      <c r="A58" s="201" t="s">
        <v>72</v>
      </c>
      <c r="B58" s="202"/>
      <c r="C58" s="203"/>
      <c r="D58" s="63" t="s">
        <v>126</v>
      </c>
      <c r="E58" s="47"/>
      <c r="F58" s="47"/>
      <c r="G58" s="47"/>
      <c r="H58" s="113"/>
      <c r="I58" s="47"/>
    </row>
    <row r="59" spans="1:9" ht="25.5" customHeight="1" x14ac:dyDescent="0.25">
      <c r="A59" s="204" t="s">
        <v>73</v>
      </c>
      <c r="B59" s="205"/>
      <c r="C59" s="206"/>
      <c r="D59" s="74" t="s">
        <v>128</v>
      </c>
      <c r="E59" s="118" t="e">
        <f>E60+E80+E84+E115+E131+E137+E175+E184+E198+E208</f>
        <v>#REF!</v>
      </c>
      <c r="F59" s="118" t="e">
        <f>F60+F80+F84+F115+F131+F137+F175+F184+F198+F208</f>
        <v>#REF!</v>
      </c>
      <c r="G59" s="118">
        <f>G60+G80+G84++G108+G115+G131+G137+G175+G184+G198+G208</f>
        <v>2252946</v>
      </c>
      <c r="H59" s="118">
        <f>H60+H80+H84++H108+H115+H131+H137+H175+H184+H198+H208</f>
        <v>-93438</v>
      </c>
      <c r="I59" s="118">
        <f>I60+I80+I84++I108+I115+I131+I137+I175+I184+I198+I208</f>
        <v>2159508</v>
      </c>
    </row>
    <row r="60" spans="1:9" ht="25.5" customHeight="1" x14ac:dyDescent="0.25">
      <c r="A60" s="81" t="s">
        <v>130</v>
      </c>
      <c r="B60" s="82"/>
      <c r="C60" s="76">
        <v>11</v>
      </c>
      <c r="D60" s="52" t="s">
        <v>193</v>
      </c>
      <c r="E60" s="53">
        <f t="shared" ref="E60:G60" si="18">E61</f>
        <v>28112.27</v>
      </c>
      <c r="F60" s="53">
        <f t="shared" si="18"/>
        <v>32674</v>
      </c>
      <c r="G60" s="53">
        <f t="shared" si="18"/>
        <v>38051</v>
      </c>
      <c r="H60" s="53">
        <f>H61</f>
        <v>2530</v>
      </c>
      <c r="I60" s="53">
        <f>I61</f>
        <v>40581</v>
      </c>
    </row>
    <row r="61" spans="1:9" ht="20.100000000000001" customHeight="1" x14ac:dyDescent="0.25">
      <c r="A61" s="77"/>
      <c r="B61" s="78">
        <v>3</v>
      </c>
      <c r="C61" s="63"/>
      <c r="D61" s="63" t="s">
        <v>12</v>
      </c>
      <c r="E61" s="87">
        <f t="shared" ref="E61:I61" si="19">E62+E77</f>
        <v>28112.27</v>
      </c>
      <c r="F61" s="87">
        <f t="shared" si="19"/>
        <v>32674</v>
      </c>
      <c r="G61" s="87">
        <f t="shared" si="19"/>
        <v>38051</v>
      </c>
      <c r="H61" s="87">
        <f>H62+H77</f>
        <v>2530</v>
      </c>
      <c r="I61" s="87">
        <f t="shared" si="19"/>
        <v>40581</v>
      </c>
    </row>
    <row r="62" spans="1:9" ht="20.100000000000001" customHeight="1" x14ac:dyDescent="0.25">
      <c r="A62" s="14"/>
      <c r="B62" s="25">
        <v>32</v>
      </c>
      <c r="C62" s="44"/>
      <c r="D62" s="63" t="s">
        <v>24</v>
      </c>
      <c r="E62" s="114">
        <f t="shared" ref="E62:I62" si="20">E63+E67+E70</f>
        <v>14002.27</v>
      </c>
      <c r="F62" s="114">
        <f t="shared" si="20"/>
        <v>16074</v>
      </c>
      <c r="G62" s="114">
        <f t="shared" si="20"/>
        <v>20451</v>
      </c>
      <c r="H62" s="114">
        <f t="shared" si="20"/>
        <v>2280</v>
      </c>
      <c r="I62" s="114">
        <f t="shared" si="20"/>
        <v>22731</v>
      </c>
    </row>
    <row r="63" spans="1:9" ht="20.100000000000001" hidden="1" customHeight="1" x14ac:dyDescent="0.25">
      <c r="A63" s="14"/>
      <c r="B63" s="25">
        <v>321</v>
      </c>
      <c r="C63" s="25"/>
      <c r="D63" s="111" t="s">
        <v>81</v>
      </c>
      <c r="E63" s="114">
        <f>E64+E65+E66</f>
        <v>1326.27</v>
      </c>
      <c r="F63" s="114">
        <f t="shared" ref="F63:I63" si="21">F64+F65+F66</f>
        <v>1065</v>
      </c>
      <c r="G63" s="114">
        <f t="shared" si="21"/>
        <v>0</v>
      </c>
      <c r="H63" s="114">
        <f t="shared" si="21"/>
        <v>0</v>
      </c>
      <c r="I63" s="114">
        <f t="shared" si="21"/>
        <v>0</v>
      </c>
    </row>
    <row r="64" spans="1:9" ht="20.100000000000001" hidden="1" customHeight="1" x14ac:dyDescent="0.25">
      <c r="A64" s="14"/>
      <c r="B64" s="14">
        <v>3211</v>
      </c>
      <c r="C64" s="14"/>
      <c r="D64" s="18" t="s">
        <v>82</v>
      </c>
      <c r="E64" s="119">
        <v>1152</v>
      </c>
      <c r="F64" s="87">
        <v>1065</v>
      </c>
      <c r="G64" s="115">
        <v>0</v>
      </c>
      <c r="H64" s="11">
        <f t="shared" ref="H64:H66" si="22">(I64-G64)</f>
        <v>0</v>
      </c>
      <c r="I64" s="79">
        <v>0</v>
      </c>
    </row>
    <row r="65" spans="1:12" ht="20.100000000000001" hidden="1" customHeight="1" x14ac:dyDescent="0.25">
      <c r="A65" s="14"/>
      <c r="B65" s="14">
        <v>3213</v>
      </c>
      <c r="C65" s="14"/>
      <c r="D65" s="18" t="s">
        <v>83</v>
      </c>
      <c r="E65" s="119">
        <v>40.270000000000003</v>
      </c>
      <c r="F65" s="87">
        <v>0</v>
      </c>
      <c r="G65" s="115">
        <v>0</v>
      </c>
      <c r="H65" s="11">
        <f t="shared" si="22"/>
        <v>0</v>
      </c>
      <c r="I65" s="79">
        <v>0</v>
      </c>
    </row>
    <row r="66" spans="1:12" ht="20.100000000000001" hidden="1" customHeight="1" x14ac:dyDescent="0.25">
      <c r="A66" s="14"/>
      <c r="B66" s="14">
        <v>3214</v>
      </c>
      <c r="C66" s="14"/>
      <c r="D66" s="18" t="s">
        <v>191</v>
      </c>
      <c r="E66" s="119">
        <v>134</v>
      </c>
      <c r="F66" s="87">
        <v>0</v>
      </c>
      <c r="G66" s="115">
        <v>0</v>
      </c>
      <c r="H66" s="11">
        <f t="shared" si="22"/>
        <v>0</v>
      </c>
      <c r="I66" s="79">
        <v>0</v>
      </c>
    </row>
    <row r="67" spans="1:12" ht="20.100000000000001" hidden="1" customHeight="1" x14ac:dyDescent="0.25">
      <c r="A67" s="14"/>
      <c r="B67" s="25">
        <v>322</v>
      </c>
      <c r="C67" s="25"/>
      <c r="D67" s="111" t="s">
        <v>84</v>
      </c>
      <c r="E67" s="114">
        <f t="shared" ref="E67:I67" si="23">E68+E69</f>
        <v>10964</v>
      </c>
      <c r="F67" s="114">
        <f t="shared" si="23"/>
        <v>13079</v>
      </c>
      <c r="G67" s="114">
        <f t="shared" si="23"/>
        <v>6031</v>
      </c>
      <c r="H67" s="114">
        <f>H68+H69</f>
        <v>0</v>
      </c>
      <c r="I67" s="114">
        <f t="shared" si="23"/>
        <v>6031</v>
      </c>
    </row>
    <row r="68" spans="1:12" ht="20.100000000000001" hidden="1" customHeight="1" x14ac:dyDescent="0.25">
      <c r="A68" s="14"/>
      <c r="B68" s="14">
        <v>3222</v>
      </c>
      <c r="C68" s="14"/>
      <c r="D68" s="18" t="s">
        <v>85</v>
      </c>
      <c r="E68" s="10">
        <v>9902</v>
      </c>
      <c r="F68" s="11">
        <v>3079</v>
      </c>
      <c r="G68" s="11">
        <v>0</v>
      </c>
      <c r="H68" s="11">
        <f t="shared" ref="H68:H69" si="24">(I68-G68)</f>
        <v>0</v>
      </c>
      <c r="I68" s="79">
        <v>0</v>
      </c>
    </row>
    <row r="69" spans="1:12" ht="20.100000000000001" hidden="1" customHeight="1" x14ac:dyDescent="0.25">
      <c r="A69" s="14"/>
      <c r="B69" s="14">
        <v>3223</v>
      </c>
      <c r="C69" s="14"/>
      <c r="D69" s="18" t="s">
        <v>86</v>
      </c>
      <c r="E69" s="10">
        <v>1062</v>
      </c>
      <c r="F69" s="11">
        <v>10000</v>
      </c>
      <c r="G69" s="11">
        <v>6031</v>
      </c>
      <c r="H69" s="11">
        <f t="shared" si="24"/>
        <v>0</v>
      </c>
      <c r="I69" s="79">
        <v>6031</v>
      </c>
    </row>
    <row r="70" spans="1:12" ht="20.100000000000001" hidden="1" customHeight="1" x14ac:dyDescent="0.25">
      <c r="A70" s="14"/>
      <c r="B70" s="25">
        <v>323</v>
      </c>
      <c r="C70" s="25"/>
      <c r="D70" s="111" t="s">
        <v>89</v>
      </c>
      <c r="E70" s="114">
        <f t="shared" ref="E70:G70" si="25">SUM(E71:E76)</f>
        <v>1712</v>
      </c>
      <c r="F70" s="114">
        <f t="shared" si="25"/>
        <v>1930</v>
      </c>
      <c r="G70" s="114">
        <f t="shared" si="25"/>
        <v>14420</v>
      </c>
      <c r="H70" s="114">
        <f>SUM(H71:H76)</f>
        <v>2280</v>
      </c>
      <c r="I70" s="114">
        <f>SUM(I71:I76)</f>
        <v>16700</v>
      </c>
    </row>
    <row r="71" spans="1:12" ht="20.100000000000001" hidden="1" customHeight="1" x14ac:dyDescent="0.25">
      <c r="A71" s="14"/>
      <c r="B71" s="14">
        <v>3231</v>
      </c>
      <c r="C71" s="14"/>
      <c r="D71" s="18" t="s">
        <v>90</v>
      </c>
      <c r="E71" s="87">
        <v>464</v>
      </c>
      <c r="F71" s="87">
        <v>0</v>
      </c>
      <c r="G71" s="87">
        <v>4620</v>
      </c>
      <c r="H71" s="11">
        <f t="shared" ref="H71:H76" si="26">(I71-G71)</f>
        <v>380</v>
      </c>
      <c r="I71" s="79">
        <v>5000</v>
      </c>
    </row>
    <row r="72" spans="1:12" ht="20.100000000000001" hidden="1" customHeight="1" x14ac:dyDescent="0.25">
      <c r="A72" s="14"/>
      <c r="B72" s="14">
        <v>3232</v>
      </c>
      <c r="C72" s="14"/>
      <c r="D72" s="18" t="s">
        <v>91</v>
      </c>
      <c r="E72" s="87"/>
      <c r="F72" s="87"/>
      <c r="G72" s="87">
        <v>4500</v>
      </c>
      <c r="H72" s="11">
        <f t="shared" si="26"/>
        <v>0</v>
      </c>
      <c r="I72" s="79">
        <v>4500</v>
      </c>
    </row>
    <row r="73" spans="1:12" ht="20.100000000000001" hidden="1" customHeight="1" x14ac:dyDescent="0.25">
      <c r="A73" s="14"/>
      <c r="B73" s="14">
        <v>3233</v>
      </c>
      <c r="C73" s="14"/>
      <c r="D73" s="18" t="s">
        <v>92</v>
      </c>
      <c r="E73" s="87"/>
      <c r="F73" s="87"/>
      <c r="G73" s="87">
        <v>300</v>
      </c>
      <c r="H73" s="11">
        <f t="shared" si="26"/>
        <v>-50</v>
      </c>
      <c r="I73" s="79">
        <v>250</v>
      </c>
    </row>
    <row r="74" spans="1:12" ht="20.100000000000001" hidden="1" customHeight="1" x14ac:dyDescent="0.25">
      <c r="A74" s="14"/>
      <c r="B74" s="14">
        <v>3237</v>
      </c>
      <c r="C74" s="14"/>
      <c r="D74" s="18" t="s">
        <v>96</v>
      </c>
      <c r="E74" s="87">
        <v>518</v>
      </c>
      <c r="F74" s="87">
        <v>1130</v>
      </c>
      <c r="G74" s="87">
        <v>3000</v>
      </c>
      <c r="H74" s="11">
        <f t="shared" si="26"/>
        <v>1250</v>
      </c>
      <c r="I74" s="137">
        <v>4250</v>
      </c>
      <c r="J74" s="117"/>
      <c r="K74" s="117"/>
      <c r="L74" s="117"/>
    </row>
    <row r="75" spans="1:12" ht="20.100000000000001" hidden="1" customHeight="1" x14ac:dyDescent="0.25">
      <c r="A75" s="14"/>
      <c r="B75" s="14">
        <v>3238</v>
      </c>
      <c r="C75" s="14"/>
      <c r="D75" s="18" t="s">
        <v>97</v>
      </c>
      <c r="E75" s="87">
        <v>0</v>
      </c>
      <c r="F75" s="87">
        <v>0</v>
      </c>
      <c r="G75" s="159">
        <v>1000</v>
      </c>
      <c r="H75" s="11">
        <f t="shared" si="26"/>
        <v>0</v>
      </c>
      <c r="I75" s="160">
        <v>1000</v>
      </c>
      <c r="J75" s="117"/>
      <c r="K75" s="117"/>
      <c r="L75" s="117"/>
    </row>
    <row r="76" spans="1:12" ht="20.100000000000001" hidden="1" customHeight="1" x14ac:dyDescent="0.25">
      <c r="A76" s="14"/>
      <c r="B76" s="14">
        <v>3239</v>
      </c>
      <c r="C76" s="14"/>
      <c r="D76" s="18" t="s">
        <v>98</v>
      </c>
      <c r="E76" s="87">
        <v>730</v>
      </c>
      <c r="F76" s="87">
        <v>800</v>
      </c>
      <c r="G76" s="87">
        <v>1000</v>
      </c>
      <c r="H76" s="11">
        <f t="shared" si="26"/>
        <v>700</v>
      </c>
      <c r="I76" s="79">
        <v>1700</v>
      </c>
    </row>
    <row r="77" spans="1:12" ht="25.5" customHeight="1" x14ac:dyDescent="0.25">
      <c r="A77" s="14"/>
      <c r="B77" s="25">
        <v>37</v>
      </c>
      <c r="C77" s="25"/>
      <c r="D77" s="54" t="s">
        <v>56</v>
      </c>
      <c r="E77" s="114">
        <f t="shared" ref="E77:I78" si="27">E78</f>
        <v>14110</v>
      </c>
      <c r="F77" s="114">
        <f t="shared" si="27"/>
        <v>16600</v>
      </c>
      <c r="G77" s="114">
        <f t="shared" si="27"/>
        <v>17600</v>
      </c>
      <c r="H77" s="114">
        <f t="shared" si="27"/>
        <v>250</v>
      </c>
      <c r="I77" s="114">
        <f t="shared" si="27"/>
        <v>17850</v>
      </c>
    </row>
    <row r="78" spans="1:12" ht="20.100000000000001" hidden="1" customHeight="1" x14ac:dyDescent="0.25">
      <c r="A78" s="14"/>
      <c r="B78" s="25">
        <v>372</v>
      </c>
      <c r="C78" s="25"/>
      <c r="D78" s="111" t="s">
        <v>106</v>
      </c>
      <c r="E78" s="114">
        <f t="shared" si="27"/>
        <v>14110</v>
      </c>
      <c r="F78" s="114">
        <f t="shared" si="27"/>
        <v>16600</v>
      </c>
      <c r="G78" s="114">
        <f t="shared" si="27"/>
        <v>17600</v>
      </c>
      <c r="H78" s="114">
        <f>H79</f>
        <v>250</v>
      </c>
      <c r="I78" s="114">
        <f t="shared" si="27"/>
        <v>17850</v>
      </c>
    </row>
    <row r="79" spans="1:12" ht="20.100000000000001" hidden="1" customHeight="1" x14ac:dyDescent="0.25">
      <c r="A79" s="14"/>
      <c r="B79" s="14">
        <v>3722</v>
      </c>
      <c r="C79" s="14"/>
      <c r="D79" s="18" t="s">
        <v>107</v>
      </c>
      <c r="E79" s="49">
        <v>14110</v>
      </c>
      <c r="F79" s="49">
        <v>16600</v>
      </c>
      <c r="G79" s="49">
        <v>17600</v>
      </c>
      <c r="H79" s="11">
        <f t="shared" ref="H79" si="28">(I79-G79)</f>
        <v>250</v>
      </c>
      <c r="I79" s="79">
        <v>17850</v>
      </c>
    </row>
    <row r="80" spans="1:12" ht="20.100000000000001" customHeight="1" x14ac:dyDescent="0.25">
      <c r="A80" s="81" t="s">
        <v>130</v>
      </c>
      <c r="B80" s="82"/>
      <c r="C80" s="76">
        <v>12</v>
      </c>
      <c r="D80" s="52" t="s">
        <v>182</v>
      </c>
      <c r="E80" s="53">
        <f t="shared" ref="E80:G80" si="29">E81</f>
        <v>0</v>
      </c>
      <c r="F80" s="53">
        <f t="shared" si="29"/>
        <v>10</v>
      </c>
      <c r="G80" s="53">
        <f t="shared" si="29"/>
        <v>10</v>
      </c>
      <c r="H80" s="53">
        <f>H81</f>
        <v>6</v>
      </c>
      <c r="I80" s="53">
        <f>I81</f>
        <v>16</v>
      </c>
    </row>
    <row r="81" spans="1:9" ht="20.100000000000001" customHeight="1" x14ac:dyDescent="0.25">
      <c r="A81" s="14"/>
      <c r="B81" s="25">
        <v>34</v>
      </c>
      <c r="C81" s="25"/>
      <c r="D81" s="25" t="s">
        <v>55</v>
      </c>
      <c r="E81" s="42">
        <f t="shared" ref="E81:H82" si="30">E82</f>
        <v>0</v>
      </c>
      <c r="F81" s="42">
        <f t="shared" si="30"/>
        <v>10</v>
      </c>
      <c r="G81" s="42">
        <f t="shared" si="30"/>
        <v>10</v>
      </c>
      <c r="H81" s="42">
        <f t="shared" si="30"/>
        <v>6</v>
      </c>
      <c r="I81" s="80">
        <f>I82</f>
        <v>16</v>
      </c>
    </row>
    <row r="82" spans="1:9" ht="20.100000000000001" hidden="1" customHeight="1" x14ac:dyDescent="0.25">
      <c r="A82" s="14"/>
      <c r="B82" s="25">
        <v>343</v>
      </c>
      <c r="C82" s="25"/>
      <c r="D82" s="44" t="s">
        <v>103</v>
      </c>
      <c r="E82" s="42">
        <f t="shared" ref="E82" si="31">E83</f>
        <v>0</v>
      </c>
      <c r="F82" s="42">
        <f t="shared" si="30"/>
        <v>10</v>
      </c>
      <c r="G82" s="42">
        <f t="shared" si="30"/>
        <v>10</v>
      </c>
      <c r="H82" s="42">
        <f>H83</f>
        <v>6</v>
      </c>
      <c r="I82" s="127">
        <f>I83</f>
        <v>16</v>
      </c>
    </row>
    <row r="83" spans="1:9" ht="25.5" hidden="1" customHeight="1" x14ac:dyDescent="0.25">
      <c r="A83" s="14"/>
      <c r="B83" s="14">
        <v>3431</v>
      </c>
      <c r="C83" s="14"/>
      <c r="D83" s="18" t="s">
        <v>104</v>
      </c>
      <c r="E83" s="10"/>
      <c r="F83" s="11">
        <v>10</v>
      </c>
      <c r="G83" s="11">
        <v>10</v>
      </c>
      <c r="H83" s="11">
        <f t="shared" ref="H83" si="32">(I83-G83)</f>
        <v>6</v>
      </c>
      <c r="I83" s="79">
        <v>16</v>
      </c>
    </row>
    <row r="84" spans="1:9" ht="20.100000000000001" customHeight="1" x14ac:dyDescent="0.25">
      <c r="A84" s="81" t="s">
        <v>130</v>
      </c>
      <c r="B84" s="82"/>
      <c r="C84" s="76">
        <v>22</v>
      </c>
      <c r="D84" s="83" t="s">
        <v>27</v>
      </c>
      <c r="E84" s="53">
        <f t="shared" ref="E84:G84" si="33">E85</f>
        <v>267</v>
      </c>
      <c r="F84" s="53">
        <f t="shared" si="33"/>
        <v>6068</v>
      </c>
      <c r="G84" s="53">
        <f t="shared" si="33"/>
        <v>4000</v>
      </c>
      <c r="H84" s="53">
        <f>H85</f>
        <v>1000</v>
      </c>
      <c r="I84" s="53">
        <f>I85</f>
        <v>5000</v>
      </c>
    </row>
    <row r="85" spans="1:9" ht="20.100000000000001" customHeight="1" x14ac:dyDescent="0.25">
      <c r="A85" s="77"/>
      <c r="B85" s="78">
        <v>3</v>
      </c>
      <c r="C85" s="63"/>
      <c r="D85" s="63" t="s">
        <v>12</v>
      </c>
      <c r="E85" s="114">
        <f>E86+E91+E105</f>
        <v>267</v>
      </c>
      <c r="F85" s="114">
        <f t="shared" ref="F85:I85" si="34">F86+F91+F105</f>
        <v>6068</v>
      </c>
      <c r="G85" s="114">
        <f t="shared" si="34"/>
        <v>4000</v>
      </c>
      <c r="H85" s="114">
        <f t="shared" si="34"/>
        <v>1000</v>
      </c>
      <c r="I85" s="114">
        <f t="shared" si="34"/>
        <v>5000</v>
      </c>
    </row>
    <row r="86" spans="1:9" ht="20.100000000000001" customHeight="1" x14ac:dyDescent="0.25">
      <c r="A86" s="13"/>
      <c r="B86" s="13">
        <v>31</v>
      </c>
      <c r="C86" s="13"/>
      <c r="D86" s="13" t="s">
        <v>13</v>
      </c>
      <c r="E86" s="114">
        <f t="shared" ref="E86:I86" si="35">E87+E89</f>
        <v>0</v>
      </c>
      <c r="F86" s="114">
        <f t="shared" si="35"/>
        <v>400</v>
      </c>
      <c r="G86" s="114">
        <f t="shared" si="35"/>
        <v>500</v>
      </c>
      <c r="H86" s="114">
        <f t="shared" si="35"/>
        <v>0</v>
      </c>
      <c r="I86" s="114">
        <f t="shared" si="35"/>
        <v>500</v>
      </c>
    </row>
    <row r="87" spans="1:9" ht="20.100000000000001" hidden="1" customHeight="1" x14ac:dyDescent="0.25">
      <c r="A87" s="14"/>
      <c r="B87" s="25">
        <v>312</v>
      </c>
      <c r="C87" s="44"/>
      <c r="D87" s="44" t="s">
        <v>78</v>
      </c>
      <c r="E87" s="114">
        <f t="shared" ref="E87:I87" si="36">E88</f>
        <v>0</v>
      </c>
      <c r="F87" s="114">
        <f t="shared" si="36"/>
        <v>400</v>
      </c>
      <c r="G87" s="114">
        <f t="shared" si="36"/>
        <v>500</v>
      </c>
      <c r="H87" s="114">
        <f t="shared" si="36"/>
        <v>0</v>
      </c>
      <c r="I87" s="114">
        <f t="shared" si="36"/>
        <v>500</v>
      </c>
    </row>
    <row r="88" spans="1:9" ht="20.100000000000001" hidden="1" customHeight="1" x14ac:dyDescent="0.25">
      <c r="A88" s="14"/>
      <c r="B88" s="14">
        <v>3121</v>
      </c>
      <c r="C88" s="15"/>
      <c r="D88" s="15" t="s">
        <v>78</v>
      </c>
      <c r="E88" s="49">
        <v>0</v>
      </c>
      <c r="F88" s="49">
        <v>400</v>
      </c>
      <c r="G88" s="49">
        <v>500</v>
      </c>
      <c r="H88" s="11">
        <f t="shared" ref="H88" si="37">(I88-G88)</f>
        <v>0</v>
      </c>
      <c r="I88" s="79">
        <v>500</v>
      </c>
    </row>
    <row r="89" spans="1:9" ht="20.100000000000001" hidden="1" customHeight="1" x14ac:dyDescent="0.25">
      <c r="A89" s="14"/>
      <c r="B89" s="25">
        <v>313</v>
      </c>
      <c r="C89" s="44"/>
      <c r="D89" s="44" t="s">
        <v>79</v>
      </c>
      <c r="E89" s="114">
        <f t="shared" ref="E89:G89" si="38">E90</f>
        <v>0</v>
      </c>
      <c r="F89" s="114">
        <f t="shared" si="38"/>
        <v>0</v>
      </c>
      <c r="G89" s="114">
        <f t="shared" si="38"/>
        <v>0</v>
      </c>
      <c r="H89" s="114">
        <f>H90</f>
        <v>0</v>
      </c>
      <c r="I89" s="114">
        <f>I90</f>
        <v>0</v>
      </c>
    </row>
    <row r="90" spans="1:9" ht="25.5" hidden="1" customHeight="1" x14ac:dyDescent="0.25">
      <c r="A90" s="14"/>
      <c r="B90" s="14">
        <v>3132</v>
      </c>
      <c r="C90" s="15"/>
      <c r="D90" s="18" t="s">
        <v>80</v>
      </c>
      <c r="E90" s="49">
        <v>0</v>
      </c>
      <c r="F90" s="49">
        <v>0</v>
      </c>
      <c r="G90" s="49">
        <v>0</v>
      </c>
      <c r="H90" s="11">
        <f t="shared" ref="H90" si="39">(I90-G90)</f>
        <v>0</v>
      </c>
      <c r="I90" s="79">
        <v>0</v>
      </c>
    </row>
    <row r="91" spans="1:9" ht="20.100000000000001" customHeight="1" x14ac:dyDescent="0.25">
      <c r="A91" s="14"/>
      <c r="B91" s="25">
        <v>32</v>
      </c>
      <c r="C91" s="44"/>
      <c r="D91" s="25" t="s">
        <v>24</v>
      </c>
      <c r="E91" s="114">
        <f t="shared" ref="E91:I91" si="40">E92+E96+E102</f>
        <v>264</v>
      </c>
      <c r="F91" s="114">
        <f t="shared" si="40"/>
        <v>5668</v>
      </c>
      <c r="G91" s="114">
        <f t="shared" si="40"/>
        <v>3500</v>
      </c>
      <c r="H91" s="114">
        <f t="shared" si="40"/>
        <v>1000</v>
      </c>
      <c r="I91" s="114">
        <f t="shared" si="40"/>
        <v>4500</v>
      </c>
    </row>
    <row r="92" spans="1:9" ht="20.100000000000001" hidden="1" customHeight="1" x14ac:dyDescent="0.25">
      <c r="A92" s="14"/>
      <c r="B92" s="25">
        <v>322</v>
      </c>
      <c r="C92" s="25"/>
      <c r="D92" s="111" t="s">
        <v>84</v>
      </c>
      <c r="E92" s="114">
        <f t="shared" ref="E92:I92" si="41">SUM(E93:E95)</f>
        <v>0</v>
      </c>
      <c r="F92" s="114">
        <f t="shared" si="41"/>
        <v>1000</v>
      </c>
      <c r="G92" s="114">
        <f t="shared" si="41"/>
        <v>1000</v>
      </c>
      <c r="H92" s="114">
        <f t="shared" si="41"/>
        <v>-350</v>
      </c>
      <c r="I92" s="114">
        <f t="shared" si="41"/>
        <v>650</v>
      </c>
    </row>
    <row r="93" spans="1:9" ht="20.100000000000001" hidden="1" customHeight="1" x14ac:dyDescent="0.25">
      <c r="A93" s="14"/>
      <c r="B93" s="14">
        <v>3221</v>
      </c>
      <c r="C93" s="14"/>
      <c r="D93" s="18" t="s">
        <v>118</v>
      </c>
      <c r="E93" s="49">
        <v>0</v>
      </c>
      <c r="F93" s="49">
        <v>0</v>
      </c>
      <c r="G93" s="62">
        <v>500</v>
      </c>
      <c r="H93" s="11">
        <f t="shared" ref="H93:H95" si="42">(I93-G93)</f>
        <v>-350</v>
      </c>
      <c r="I93" s="79">
        <v>150</v>
      </c>
    </row>
    <row r="94" spans="1:9" ht="20.100000000000001" hidden="1" customHeight="1" x14ac:dyDescent="0.25">
      <c r="A94" s="14"/>
      <c r="B94" s="14">
        <v>3225</v>
      </c>
      <c r="C94" s="14"/>
      <c r="D94" s="18" t="s">
        <v>87</v>
      </c>
      <c r="E94" s="49">
        <v>0</v>
      </c>
      <c r="F94" s="49">
        <v>0</v>
      </c>
      <c r="G94" s="62">
        <v>500</v>
      </c>
      <c r="H94" s="11">
        <f t="shared" si="42"/>
        <v>0</v>
      </c>
      <c r="I94" s="79">
        <v>500</v>
      </c>
    </row>
    <row r="95" spans="1:9" ht="20.100000000000001" hidden="1" customHeight="1" x14ac:dyDescent="0.25">
      <c r="A95" s="14"/>
      <c r="B95" s="14">
        <v>3227</v>
      </c>
      <c r="C95" s="14"/>
      <c r="D95" s="18" t="s">
        <v>183</v>
      </c>
      <c r="E95" s="49">
        <v>0</v>
      </c>
      <c r="F95" s="49">
        <v>1000</v>
      </c>
      <c r="G95" s="62">
        <v>0</v>
      </c>
      <c r="H95" s="11">
        <f t="shared" si="42"/>
        <v>0</v>
      </c>
      <c r="I95" s="79">
        <v>0</v>
      </c>
    </row>
    <row r="96" spans="1:9" ht="20.100000000000001" hidden="1" customHeight="1" x14ac:dyDescent="0.25">
      <c r="A96" s="14"/>
      <c r="B96" s="25">
        <v>323</v>
      </c>
      <c r="C96" s="25"/>
      <c r="D96" s="111" t="s">
        <v>89</v>
      </c>
      <c r="E96" s="114">
        <f>SUM(E97:E101)</f>
        <v>53</v>
      </c>
      <c r="F96" s="114">
        <f t="shared" ref="F96:I96" si="43">SUM(F97:F101)</f>
        <v>3668</v>
      </c>
      <c r="G96" s="114">
        <f t="shared" si="43"/>
        <v>1500</v>
      </c>
      <c r="H96" s="114">
        <f t="shared" si="43"/>
        <v>1000</v>
      </c>
      <c r="I96" s="114">
        <f t="shared" si="43"/>
        <v>2500</v>
      </c>
    </row>
    <row r="97" spans="1:9" ht="20.100000000000001" hidden="1" customHeight="1" x14ac:dyDescent="0.25">
      <c r="A97" s="14"/>
      <c r="B97" s="14">
        <v>3231</v>
      </c>
      <c r="C97" s="14"/>
      <c r="D97" s="18" t="s">
        <v>90</v>
      </c>
      <c r="E97" s="49">
        <v>0</v>
      </c>
      <c r="F97" s="49">
        <v>390</v>
      </c>
      <c r="G97" s="49">
        <v>500</v>
      </c>
      <c r="H97" s="11">
        <f t="shared" ref="H97:H101" si="44">(I97-G97)</f>
        <v>0</v>
      </c>
      <c r="I97" s="79">
        <v>500</v>
      </c>
    </row>
    <row r="98" spans="1:9" ht="20.100000000000001" hidden="1" customHeight="1" x14ac:dyDescent="0.25">
      <c r="A98" s="14"/>
      <c r="B98" s="14">
        <v>3232</v>
      </c>
      <c r="C98" s="14"/>
      <c r="D98" s="18" t="s">
        <v>91</v>
      </c>
      <c r="E98" s="49">
        <v>0</v>
      </c>
      <c r="F98" s="49">
        <v>3278</v>
      </c>
      <c r="G98" s="49">
        <v>1000</v>
      </c>
      <c r="H98" s="11">
        <f t="shared" si="44"/>
        <v>0</v>
      </c>
      <c r="I98" s="79">
        <v>1000</v>
      </c>
    </row>
    <row r="99" spans="1:9" ht="20.100000000000001" hidden="1" customHeight="1" x14ac:dyDescent="0.25">
      <c r="A99" s="14"/>
      <c r="B99" s="14">
        <v>3236</v>
      </c>
      <c r="C99" s="14"/>
      <c r="D99" s="18" t="s">
        <v>95</v>
      </c>
      <c r="E99" s="49">
        <v>13</v>
      </c>
      <c r="F99" s="49">
        <v>0</v>
      </c>
      <c r="G99" s="49">
        <v>0</v>
      </c>
      <c r="H99" s="11">
        <f t="shared" si="44"/>
        <v>0</v>
      </c>
      <c r="I99" s="79">
        <v>0</v>
      </c>
    </row>
    <row r="100" spans="1:9" ht="20.100000000000001" hidden="1" customHeight="1" x14ac:dyDescent="0.25">
      <c r="A100" s="14"/>
      <c r="B100" s="14">
        <v>3238</v>
      </c>
      <c r="C100" s="14"/>
      <c r="D100" s="18" t="s">
        <v>97</v>
      </c>
      <c r="E100" s="87">
        <v>0</v>
      </c>
      <c r="F100" s="87">
        <v>0</v>
      </c>
      <c r="G100" s="159">
        <v>0</v>
      </c>
      <c r="H100" s="11">
        <f t="shared" si="44"/>
        <v>1000</v>
      </c>
      <c r="I100" s="161">
        <v>1000</v>
      </c>
    </row>
    <row r="101" spans="1:9" ht="20.100000000000001" hidden="1" customHeight="1" x14ac:dyDescent="0.25">
      <c r="A101" s="14"/>
      <c r="B101" s="14">
        <v>3239</v>
      </c>
      <c r="C101" s="14"/>
      <c r="D101" s="18" t="s">
        <v>98</v>
      </c>
      <c r="E101" s="49">
        <v>40</v>
      </c>
      <c r="F101" s="49">
        <v>0</v>
      </c>
      <c r="G101" s="49">
        <v>0</v>
      </c>
      <c r="H101" s="11">
        <f t="shared" si="44"/>
        <v>0</v>
      </c>
      <c r="I101" s="79">
        <v>0</v>
      </c>
    </row>
    <row r="102" spans="1:9" ht="20.100000000000001" hidden="1" customHeight="1" x14ac:dyDescent="0.25">
      <c r="A102" s="14"/>
      <c r="B102" s="25">
        <v>329</v>
      </c>
      <c r="C102" s="25"/>
      <c r="D102" s="111" t="s">
        <v>99</v>
      </c>
      <c r="E102" s="114">
        <f t="shared" ref="E102:F102" si="45">E104</f>
        <v>211</v>
      </c>
      <c r="F102" s="114">
        <f t="shared" si="45"/>
        <v>1000</v>
      </c>
      <c r="G102" s="114">
        <f>G103+G104</f>
        <v>1000</v>
      </c>
      <c r="H102" s="114">
        <f>H103+H104</f>
        <v>350</v>
      </c>
      <c r="I102" s="114">
        <f>I103+I104</f>
        <v>1350</v>
      </c>
    </row>
    <row r="103" spans="1:9" ht="20.100000000000001" hidden="1" customHeight="1" x14ac:dyDescent="0.25">
      <c r="A103" s="14"/>
      <c r="B103" s="14">
        <v>3293</v>
      </c>
      <c r="C103" s="14"/>
      <c r="D103" s="18" t="s">
        <v>101</v>
      </c>
      <c r="E103" s="10">
        <v>181</v>
      </c>
      <c r="F103" s="11">
        <v>133</v>
      </c>
      <c r="G103" s="11">
        <v>0</v>
      </c>
      <c r="H103" s="11">
        <f t="shared" ref="H103" si="46">(I103-G103)</f>
        <v>350</v>
      </c>
      <c r="I103" s="79">
        <v>350</v>
      </c>
    </row>
    <row r="104" spans="1:9" ht="20.100000000000001" hidden="1" customHeight="1" x14ac:dyDescent="0.25">
      <c r="A104" s="14"/>
      <c r="B104" s="14">
        <v>3299</v>
      </c>
      <c r="C104" s="14"/>
      <c r="D104" s="18" t="s">
        <v>99</v>
      </c>
      <c r="E104" s="49">
        <v>211</v>
      </c>
      <c r="F104" s="49">
        <v>1000</v>
      </c>
      <c r="G104" s="49">
        <v>1000</v>
      </c>
      <c r="H104" s="11">
        <f t="shared" ref="H104" si="47">(I104-G104)</f>
        <v>0</v>
      </c>
      <c r="I104" s="79">
        <v>1000</v>
      </c>
    </row>
    <row r="105" spans="1:9" ht="25.5" customHeight="1" x14ac:dyDescent="0.25">
      <c r="A105" s="14"/>
      <c r="B105" s="25">
        <v>37</v>
      </c>
      <c r="C105" s="25"/>
      <c r="D105" s="54" t="s">
        <v>56</v>
      </c>
      <c r="E105" s="114">
        <f t="shared" ref="E105:G106" si="48">E106</f>
        <v>3</v>
      </c>
      <c r="F105" s="114">
        <f t="shared" si="48"/>
        <v>0</v>
      </c>
      <c r="G105" s="114">
        <f t="shared" si="48"/>
        <v>0</v>
      </c>
      <c r="H105" s="114">
        <f>H106</f>
        <v>0</v>
      </c>
      <c r="I105" s="114">
        <f>I106</f>
        <v>0</v>
      </c>
    </row>
    <row r="106" spans="1:9" ht="20.100000000000001" hidden="1" customHeight="1" x14ac:dyDescent="0.25">
      <c r="A106" s="14"/>
      <c r="B106" s="25">
        <v>372</v>
      </c>
      <c r="C106" s="25"/>
      <c r="D106" s="111" t="s">
        <v>106</v>
      </c>
      <c r="E106" s="114">
        <f t="shared" si="48"/>
        <v>3</v>
      </c>
      <c r="F106" s="114">
        <f t="shared" si="48"/>
        <v>0</v>
      </c>
      <c r="G106" s="114">
        <f t="shared" si="48"/>
        <v>0</v>
      </c>
      <c r="H106" s="114">
        <f>H107</f>
        <v>0</v>
      </c>
      <c r="I106" s="114">
        <f>I107</f>
        <v>0</v>
      </c>
    </row>
    <row r="107" spans="1:9" ht="20.100000000000001" hidden="1" customHeight="1" x14ac:dyDescent="0.25">
      <c r="A107" s="14"/>
      <c r="B107" s="14">
        <v>3722</v>
      </c>
      <c r="C107" s="14"/>
      <c r="D107" s="18" t="s">
        <v>107</v>
      </c>
      <c r="E107" s="49">
        <v>3</v>
      </c>
      <c r="F107" s="49">
        <v>0</v>
      </c>
      <c r="G107" s="49">
        <v>0</v>
      </c>
      <c r="H107" s="11">
        <f t="shared" ref="H107" si="49">(I107-G107)</f>
        <v>0</v>
      </c>
      <c r="I107" s="79">
        <v>0</v>
      </c>
    </row>
    <row r="108" spans="1:9" ht="20.100000000000001" customHeight="1" x14ac:dyDescent="0.25">
      <c r="A108" s="88" t="s">
        <v>190</v>
      </c>
      <c r="B108" s="89"/>
      <c r="C108" s="90"/>
      <c r="D108" s="91" t="s">
        <v>27</v>
      </c>
      <c r="E108" s="92">
        <f t="shared" ref="E108:H110" si="50">E109</f>
        <v>0</v>
      </c>
      <c r="F108" s="92">
        <f t="shared" si="50"/>
        <v>1247</v>
      </c>
      <c r="G108" s="92">
        <f t="shared" si="50"/>
        <v>682</v>
      </c>
      <c r="H108" s="92">
        <f t="shared" si="50"/>
        <v>0</v>
      </c>
      <c r="I108" s="92">
        <f>I109</f>
        <v>682</v>
      </c>
    </row>
    <row r="109" spans="1:9" ht="20.100000000000001" customHeight="1" x14ac:dyDescent="0.25">
      <c r="A109" s="84"/>
      <c r="B109" s="78">
        <v>3</v>
      </c>
      <c r="C109" s="85"/>
      <c r="D109" s="63" t="s">
        <v>12</v>
      </c>
      <c r="E109" s="87">
        <f t="shared" si="50"/>
        <v>0</v>
      </c>
      <c r="F109" s="87">
        <f t="shared" si="50"/>
        <v>1247</v>
      </c>
      <c r="G109" s="87">
        <f t="shared" si="50"/>
        <v>682</v>
      </c>
      <c r="H109" s="87">
        <f>H110</f>
        <v>0</v>
      </c>
      <c r="I109" s="49">
        <f>I110</f>
        <v>682</v>
      </c>
    </row>
    <row r="110" spans="1:9" ht="20.100000000000001" customHeight="1" x14ac:dyDescent="0.25">
      <c r="A110" s="14"/>
      <c r="B110" s="25">
        <v>32</v>
      </c>
      <c r="C110" s="44"/>
      <c r="D110" s="25" t="s">
        <v>24</v>
      </c>
      <c r="E110" s="87">
        <f t="shared" si="50"/>
        <v>0</v>
      </c>
      <c r="F110" s="87">
        <f t="shared" si="50"/>
        <v>1247</v>
      </c>
      <c r="G110" s="87">
        <f t="shared" si="50"/>
        <v>682</v>
      </c>
      <c r="H110" s="87">
        <f t="shared" si="50"/>
        <v>0</v>
      </c>
      <c r="I110" s="49">
        <f>I111</f>
        <v>682</v>
      </c>
    </row>
    <row r="111" spans="1:9" ht="20.100000000000001" hidden="1" customHeight="1" x14ac:dyDescent="0.25">
      <c r="A111" s="14"/>
      <c r="B111" s="25">
        <v>323</v>
      </c>
      <c r="C111" s="25"/>
      <c r="D111" s="111" t="s">
        <v>89</v>
      </c>
      <c r="E111" s="114">
        <f t="shared" ref="E111:G111" si="51">E112+E113</f>
        <v>0</v>
      </c>
      <c r="F111" s="114">
        <f t="shared" si="51"/>
        <v>1247</v>
      </c>
      <c r="G111" s="114">
        <f t="shared" si="51"/>
        <v>682</v>
      </c>
      <c r="H111" s="114">
        <f>H112+H113</f>
        <v>0</v>
      </c>
      <c r="I111" s="128">
        <f>I112</f>
        <v>682</v>
      </c>
    </row>
    <row r="112" spans="1:9" ht="20.100000000000001" hidden="1" customHeight="1" x14ac:dyDescent="0.25">
      <c r="A112" s="14"/>
      <c r="B112" s="14">
        <v>3232</v>
      </c>
      <c r="C112" s="14"/>
      <c r="D112" s="18" t="s">
        <v>91</v>
      </c>
      <c r="E112" s="49">
        <v>0</v>
      </c>
      <c r="F112" s="49">
        <v>834</v>
      </c>
      <c r="G112" s="49">
        <v>682</v>
      </c>
      <c r="H112" s="87">
        <f>(I112-G112)</f>
        <v>0</v>
      </c>
      <c r="I112" s="49">
        <v>682</v>
      </c>
    </row>
    <row r="113" spans="1:9" ht="20.100000000000001" hidden="1" customHeight="1" x14ac:dyDescent="0.25">
      <c r="A113" s="14"/>
      <c r="B113" s="14"/>
      <c r="C113" s="14"/>
      <c r="D113" s="18"/>
      <c r="E113" s="49">
        <v>0</v>
      </c>
      <c r="F113" s="49">
        <v>413</v>
      </c>
      <c r="G113" s="49">
        <v>0</v>
      </c>
      <c r="H113" s="87">
        <v>0</v>
      </c>
      <c r="I113" s="49">
        <f t="shared" ref="I113" si="52">H113-G113</f>
        <v>0</v>
      </c>
    </row>
    <row r="114" spans="1:9" ht="20.100000000000001" hidden="1" customHeight="1" x14ac:dyDescent="0.25">
      <c r="A114" s="58"/>
      <c r="B114" s="59"/>
      <c r="C114" s="60"/>
      <c r="D114" s="18"/>
      <c r="E114" s="49"/>
      <c r="F114" s="49"/>
      <c r="G114" s="49"/>
      <c r="H114" s="87"/>
      <c r="I114" s="79"/>
    </row>
    <row r="115" spans="1:9" ht="20.100000000000001" customHeight="1" x14ac:dyDescent="0.25">
      <c r="A115" s="81" t="s">
        <v>130</v>
      </c>
      <c r="B115" s="82"/>
      <c r="C115" s="76">
        <v>37</v>
      </c>
      <c r="D115" s="83" t="s">
        <v>51</v>
      </c>
      <c r="E115" s="53">
        <f t="shared" ref="E115:G115" si="53">E116</f>
        <v>70290</v>
      </c>
      <c r="F115" s="53">
        <f t="shared" si="53"/>
        <v>32402</v>
      </c>
      <c r="G115" s="53">
        <f t="shared" si="53"/>
        <v>23000</v>
      </c>
      <c r="H115" s="53">
        <f>H116</f>
        <v>1000</v>
      </c>
      <c r="I115" s="53">
        <f>I116</f>
        <v>24000</v>
      </c>
    </row>
    <row r="116" spans="1:9" ht="20.100000000000001" customHeight="1" x14ac:dyDescent="0.25">
      <c r="A116" s="84"/>
      <c r="B116" s="78">
        <v>3</v>
      </c>
      <c r="C116" s="85"/>
      <c r="D116" s="63" t="s">
        <v>12</v>
      </c>
      <c r="E116" s="114">
        <f t="shared" ref="E116:G116" si="54">E117</f>
        <v>70290</v>
      </c>
      <c r="F116" s="114">
        <f t="shared" si="54"/>
        <v>32402</v>
      </c>
      <c r="G116" s="114">
        <f t="shared" si="54"/>
        <v>23000</v>
      </c>
      <c r="H116" s="114">
        <f>H117</f>
        <v>1000</v>
      </c>
      <c r="I116" s="114">
        <f>I117</f>
        <v>24000</v>
      </c>
    </row>
    <row r="117" spans="1:9" ht="20.100000000000001" customHeight="1" x14ac:dyDescent="0.25">
      <c r="A117" s="14"/>
      <c r="B117" s="25">
        <v>32</v>
      </c>
      <c r="C117" s="44"/>
      <c r="D117" s="25" t="s">
        <v>24</v>
      </c>
      <c r="E117" s="114">
        <f t="shared" ref="E117:I117" si="55">E118+E120+E126</f>
        <v>70290</v>
      </c>
      <c r="F117" s="114">
        <f t="shared" si="55"/>
        <v>32402</v>
      </c>
      <c r="G117" s="114">
        <f t="shared" si="55"/>
        <v>23000</v>
      </c>
      <c r="H117" s="114">
        <f t="shared" si="55"/>
        <v>1000</v>
      </c>
      <c r="I117" s="114">
        <f t="shared" si="55"/>
        <v>24000</v>
      </c>
    </row>
    <row r="118" spans="1:9" ht="20.100000000000001" hidden="1" customHeight="1" x14ac:dyDescent="0.25">
      <c r="A118" s="14"/>
      <c r="B118" s="25">
        <v>321</v>
      </c>
      <c r="C118" s="25"/>
      <c r="D118" s="111" t="s">
        <v>81</v>
      </c>
      <c r="E118" s="114">
        <f t="shared" ref="E118:I118" si="56">E119</f>
        <v>0</v>
      </c>
      <c r="F118" s="114">
        <f t="shared" si="56"/>
        <v>146</v>
      </c>
      <c r="G118" s="114">
        <f t="shared" si="56"/>
        <v>0</v>
      </c>
      <c r="H118" s="114">
        <f t="shared" si="56"/>
        <v>0</v>
      </c>
      <c r="I118" s="114">
        <f t="shared" si="56"/>
        <v>0</v>
      </c>
    </row>
    <row r="119" spans="1:9" ht="20.100000000000001" hidden="1" customHeight="1" x14ac:dyDescent="0.25">
      <c r="A119" s="14"/>
      <c r="B119" s="14">
        <v>3213</v>
      </c>
      <c r="C119" s="14"/>
      <c r="D119" s="18" t="s">
        <v>83</v>
      </c>
      <c r="E119" s="49">
        <v>0</v>
      </c>
      <c r="F119" s="49">
        <v>146</v>
      </c>
      <c r="G119" s="49">
        <v>0</v>
      </c>
      <c r="H119" s="87">
        <f>(I119-G119)</f>
        <v>0</v>
      </c>
      <c r="I119" s="49">
        <v>0</v>
      </c>
    </row>
    <row r="120" spans="1:9" ht="20.100000000000001" hidden="1" customHeight="1" x14ac:dyDescent="0.25">
      <c r="A120" s="14"/>
      <c r="B120" s="25">
        <v>322</v>
      </c>
      <c r="C120" s="25"/>
      <c r="D120" s="111" t="s">
        <v>84</v>
      </c>
      <c r="E120" s="114">
        <f t="shared" ref="E120:I120" si="57">SUM(E121:E125)</f>
        <v>42188</v>
      </c>
      <c r="F120" s="114">
        <f t="shared" si="57"/>
        <v>3122</v>
      </c>
      <c r="G120" s="114">
        <f t="shared" si="57"/>
        <v>0</v>
      </c>
      <c r="H120" s="114">
        <f t="shared" si="57"/>
        <v>0</v>
      </c>
      <c r="I120" s="114">
        <f t="shared" si="57"/>
        <v>0</v>
      </c>
    </row>
    <row r="121" spans="1:9" ht="20.100000000000001" hidden="1" customHeight="1" x14ac:dyDescent="0.25">
      <c r="A121" s="14"/>
      <c r="B121" s="14">
        <v>3221</v>
      </c>
      <c r="C121" s="14"/>
      <c r="D121" s="18" t="s">
        <v>118</v>
      </c>
      <c r="E121" s="49">
        <v>3141</v>
      </c>
      <c r="F121" s="49">
        <v>2574</v>
      </c>
      <c r="G121" s="49">
        <v>0</v>
      </c>
      <c r="H121" s="87">
        <f t="shared" ref="H121:H125" si="58">(I121-G121)</f>
        <v>0</v>
      </c>
      <c r="I121" s="49">
        <v>0</v>
      </c>
    </row>
    <row r="122" spans="1:9" ht="20.100000000000001" hidden="1" customHeight="1" x14ac:dyDescent="0.25">
      <c r="A122" s="14"/>
      <c r="B122" s="14">
        <v>3222</v>
      </c>
      <c r="C122" s="14"/>
      <c r="D122" s="18" t="s">
        <v>85</v>
      </c>
      <c r="E122" s="49">
        <v>37958</v>
      </c>
      <c r="F122" s="49">
        <v>0</v>
      </c>
      <c r="G122" s="49">
        <v>0</v>
      </c>
      <c r="H122" s="87">
        <f t="shared" si="58"/>
        <v>0</v>
      </c>
      <c r="I122" s="49">
        <v>0</v>
      </c>
    </row>
    <row r="123" spans="1:9" ht="20.100000000000001" hidden="1" customHeight="1" x14ac:dyDescent="0.25">
      <c r="A123" s="14"/>
      <c r="B123" s="14">
        <v>3223</v>
      </c>
      <c r="C123" s="14"/>
      <c r="D123" s="18" t="s">
        <v>86</v>
      </c>
      <c r="E123" s="49">
        <v>833</v>
      </c>
      <c r="F123" s="49">
        <v>500</v>
      </c>
      <c r="G123" s="49">
        <v>0</v>
      </c>
      <c r="H123" s="87">
        <f t="shared" si="58"/>
        <v>0</v>
      </c>
      <c r="I123" s="49">
        <v>0</v>
      </c>
    </row>
    <row r="124" spans="1:9" ht="20.100000000000001" hidden="1" customHeight="1" x14ac:dyDescent="0.25">
      <c r="A124" s="14"/>
      <c r="B124" s="14">
        <v>3225</v>
      </c>
      <c r="C124" s="14"/>
      <c r="D124" s="18" t="s">
        <v>87</v>
      </c>
      <c r="E124" s="10">
        <v>233</v>
      </c>
      <c r="F124" s="11">
        <v>0</v>
      </c>
      <c r="G124" s="11">
        <v>0</v>
      </c>
      <c r="H124" s="87">
        <f t="shared" si="58"/>
        <v>0</v>
      </c>
      <c r="I124" s="87">
        <v>0</v>
      </c>
    </row>
    <row r="125" spans="1:9" ht="20.100000000000001" hidden="1" customHeight="1" x14ac:dyDescent="0.25">
      <c r="A125" s="14"/>
      <c r="B125" s="14">
        <v>3227</v>
      </c>
      <c r="C125" s="14"/>
      <c r="D125" s="18" t="s">
        <v>88</v>
      </c>
      <c r="E125" s="49">
        <v>23</v>
      </c>
      <c r="F125" s="49">
        <v>48</v>
      </c>
      <c r="G125" s="49">
        <v>0</v>
      </c>
      <c r="H125" s="87">
        <f t="shared" si="58"/>
        <v>0</v>
      </c>
      <c r="I125" s="49">
        <v>0</v>
      </c>
    </row>
    <row r="126" spans="1:9" ht="20.100000000000001" hidden="1" customHeight="1" x14ac:dyDescent="0.25">
      <c r="A126" s="14"/>
      <c r="B126" s="25">
        <v>323</v>
      </c>
      <c r="C126" s="25"/>
      <c r="D126" s="111" t="s">
        <v>89</v>
      </c>
      <c r="E126" s="87">
        <f t="shared" ref="E126:I126" si="59">SUM(E127:E130)</f>
        <v>28102</v>
      </c>
      <c r="F126" s="87">
        <f t="shared" si="59"/>
        <v>29134</v>
      </c>
      <c r="G126" s="114">
        <f t="shared" si="59"/>
        <v>23000</v>
      </c>
      <c r="H126" s="114">
        <f t="shared" si="59"/>
        <v>1000</v>
      </c>
      <c r="I126" s="114">
        <f t="shared" si="59"/>
        <v>24000</v>
      </c>
    </row>
    <row r="127" spans="1:9" ht="20.100000000000001" hidden="1" customHeight="1" x14ac:dyDescent="0.25">
      <c r="A127" s="14"/>
      <c r="B127" s="14">
        <v>3231</v>
      </c>
      <c r="C127" s="14"/>
      <c r="D127" s="18" t="s">
        <v>90</v>
      </c>
      <c r="E127" s="49">
        <v>10597</v>
      </c>
      <c r="F127" s="49">
        <v>9300</v>
      </c>
      <c r="G127" s="49">
        <v>5000</v>
      </c>
      <c r="H127" s="87">
        <f t="shared" ref="H127:H130" si="60">(I127-G127)</f>
        <v>7000</v>
      </c>
      <c r="I127" s="49">
        <v>12000</v>
      </c>
    </row>
    <row r="128" spans="1:9" ht="20.100000000000001" hidden="1" customHeight="1" x14ac:dyDescent="0.25">
      <c r="A128" s="14"/>
      <c r="B128" s="14">
        <v>3232</v>
      </c>
      <c r="C128" s="14"/>
      <c r="D128" s="18" t="s">
        <v>91</v>
      </c>
      <c r="E128" s="49">
        <v>418</v>
      </c>
      <c r="F128" s="49">
        <v>970</v>
      </c>
      <c r="G128" s="49">
        <v>0</v>
      </c>
      <c r="H128" s="87">
        <f t="shared" si="60"/>
        <v>0</v>
      </c>
      <c r="I128" s="49">
        <v>0</v>
      </c>
    </row>
    <row r="129" spans="1:9" ht="20.100000000000001" hidden="1" customHeight="1" x14ac:dyDescent="0.25">
      <c r="A129" s="14"/>
      <c r="B129" s="14">
        <v>3236</v>
      </c>
      <c r="C129" s="14"/>
      <c r="D129" s="18" t="s">
        <v>95</v>
      </c>
      <c r="E129" s="49">
        <v>1050</v>
      </c>
      <c r="F129" s="49">
        <v>864</v>
      </c>
      <c r="G129" s="49">
        <v>0</v>
      </c>
      <c r="H129" s="87">
        <f t="shared" si="60"/>
        <v>0</v>
      </c>
      <c r="I129" s="49">
        <v>0</v>
      </c>
    </row>
    <row r="130" spans="1:9" ht="20.100000000000001" hidden="1" customHeight="1" x14ac:dyDescent="0.25">
      <c r="A130" s="14"/>
      <c r="B130" s="14">
        <v>3239</v>
      </c>
      <c r="C130" s="14"/>
      <c r="D130" s="18" t="s">
        <v>98</v>
      </c>
      <c r="E130" s="49">
        <v>16037</v>
      </c>
      <c r="F130" s="49">
        <v>18000</v>
      </c>
      <c r="G130" s="49">
        <v>18000</v>
      </c>
      <c r="H130" s="87">
        <f t="shared" si="60"/>
        <v>-6000</v>
      </c>
      <c r="I130" s="49">
        <v>12000</v>
      </c>
    </row>
    <row r="131" spans="1:9" ht="20.100000000000001" customHeight="1" x14ac:dyDescent="0.25">
      <c r="A131" s="88" t="s">
        <v>184</v>
      </c>
      <c r="B131" s="89"/>
      <c r="C131" s="90"/>
      <c r="D131" s="91" t="s">
        <v>51</v>
      </c>
      <c r="E131" s="92">
        <f t="shared" ref="E131:I133" si="61">E132</f>
        <v>0</v>
      </c>
      <c r="F131" s="92">
        <f t="shared" si="61"/>
        <v>1247</v>
      </c>
      <c r="G131" s="92">
        <f t="shared" si="61"/>
        <v>645</v>
      </c>
      <c r="H131" s="92">
        <f t="shared" si="61"/>
        <v>0</v>
      </c>
      <c r="I131" s="92">
        <f t="shared" si="61"/>
        <v>645</v>
      </c>
    </row>
    <row r="132" spans="1:9" ht="20.100000000000001" customHeight="1" x14ac:dyDescent="0.25">
      <c r="A132" s="84"/>
      <c r="B132" s="78">
        <v>3</v>
      </c>
      <c r="C132" s="85"/>
      <c r="D132" s="63" t="s">
        <v>12</v>
      </c>
      <c r="E132" s="87">
        <f t="shared" si="61"/>
        <v>0</v>
      </c>
      <c r="F132" s="87">
        <f t="shared" si="61"/>
        <v>1247</v>
      </c>
      <c r="G132" s="87">
        <f t="shared" si="61"/>
        <v>645</v>
      </c>
      <c r="H132" s="87">
        <f t="shared" si="61"/>
        <v>0</v>
      </c>
      <c r="I132" s="87">
        <f t="shared" si="61"/>
        <v>645</v>
      </c>
    </row>
    <row r="133" spans="1:9" ht="20.100000000000001" customHeight="1" x14ac:dyDescent="0.25">
      <c r="A133" s="14"/>
      <c r="B133" s="25">
        <v>32</v>
      </c>
      <c r="C133" s="44"/>
      <c r="D133" s="25" t="s">
        <v>24</v>
      </c>
      <c r="E133" s="87">
        <f t="shared" si="61"/>
        <v>0</v>
      </c>
      <c r="F133" s="87">
        <f t="shared" si="61"/>
        <v>1247</v>
      </c>
      <c r="G133" s="87">
        <f t="shared" si="61"/>
        <v>645</v>
      </c>
      <c r="H133" s="87">
        <f t="shared" si="61"/>
        <v>0</v>
      </c>
      <c r="I133" s="87">
        <f t="shared" si="61"/>
        <v>645</v>
      </c>
    </row>
    <row r="134" spans="1:9" ht="20.100000000000001" hidden="1" customHeight="1" x14ac:dyDescent="0.25">
      <c r="A134" s="14"/>
      <c r="B134" s="25">
        <v>323</v>
      </c>
      <c r="C134" s="25"/>
      <c r="D134" s="111" t="s">
        <v>89</v>
      </c>
      <c r="E134" s="114">
        <f>E135+E136</f>
        <v>0</v>
      </c>
      <c r="F134" s="114">
        <f>F135+F136</f>
        <v>1247</v>
      </c>
      <c r="G134" s="114">
        <f>G135+G136</f>
        <v>645</v>
      </c>
      <c r="H134" s="114">
        <f>H135+H136</f>
        <v>0</v>
      </c>
      <c r="I134" s="114">
        <f>I135+I136</f>
        <v>645</v>
      </c>
    </row>
    <row r="135" spans="1:9" ht="20.100000000000001" hidden="1" customHeight="1" x14ac:dyDescent="0.25">
      <c r="A135" s="14"/>
      <c r="B135" s="14">
        <v>3236</v>
      </c>
      <c r="C135" s="14"/>
      <c r="D135" s="18" t="s">
        <v>95</v>
      </c>
      <c r="E135" s="49">
        <v>0</v>
      </c>
      <c r="F135" s="49">
        <v>834</v>
      </c>
      <c r="G135" s="49">
        <v>645</v>
      </c>
      <c r="H135" s="87">
        <f>(I135-G135)</f>
        <v>0</v>
      </c>
      <c r="I135" s="49">
        <v>645</v>
      </c>
    </row>
    <row r="136" spans="1:9" ht="20.100000000000001" hidden="1" customHeight="1" x14ac:dyDescent="0.25">
      <c r="A136" s="14"/>
      <c r="B136" s="14"/>
      <c r="C136" s="14"/>
      <c r="D136" s="18"/>
      <c r="E136" s="49">
        <v>0</v>
      </c>
      <c r="F136" s="49">
        <v>413</v>
      </c>
      <c r="G136" s="49">
        <v>0</v>
      </c>
      <c r="H136" s="87">
        <v>0</v>
      </c>
      <c r="I136" s="49">
        <v>0</v>
      </c>
    </row>
    <row r="137" spans="1:9" ht="20.100000000000001" customHeight="1" x14ac:dyDescent="0.25">
      <c r="A137" s="81" t="s">
        <v>130</v>
      </c>
      <c r="B137" s="82"/>
      <c r="C137" s="76">
        <v>43</v>
      </c>
      <c r="D137" s="83" t="s">
        <v>53</v>
      </c>
      <c r="E137" s="53">
        <f t="shared" ref="E137:G137" si="62">E138</f>
        <v>1384505</v>
      </c>
      <c r="F137" s="53">
        <f t="shared" si="62"/>
        <v>1664977</v>
      </c>
      <c r="G137" s="53">
        <f t="shared" si="62"/>
        <v>2181205</v>
      </c>
      <c r="H137" s="53">
        <f>H138</f>
        <v>-98109</v>
      </c>
      <c r="I137" s="53">
        <f>I138</f>
        <v>2083096</v>
      </c>
    </row>
    <row r="138" spans="1:9" ht="20.100000000000001" customHeight="1" x14ac:dyDescent="0.25">
      <c r="A138" s="77"/>
      <c r="B138" s="78">
        <v>3</v>
      </c>
      <c r="C138" s="63"/>
      <c r="D138" s="63" t="s">
        <v>12</v>
      </c>
      <c r="E138" s="114">
        <f>E139+E149+E166+E169+E172</f>
        <v>1384505</v>
      </c>
      <c r="F138" s="114">
        <f>F139+F149+F166+F169+F172</f>
        <v>1664977</v>
      </c>
      <c r="G138" s="114">
        <f t="shared" ref="G138:I138" si="63">G139+G149+G166+G169+G172</f>
        <v>2181205</v>
      </c>
      <c r="H138" s="114">
        <f>H139+H149+H166+H169+H172</f>
        <v>-98109</v>
      </c>
      <c r="I138" s="114">
        <f t="shared" si="63"/>
        <v>2083096</v>
      </c>
    </row>
    <row r="139" spans="1:9" ht="20.100000000000001" customHeight="1" x14ac:dyDescent="0.25">
      <c r="A139" s="13"/>
      <c r="B139" s="13">
        <v>31</v>
      </c>
      <c r="C139" s="13"/>
      <c r="D139" s="13" t="s">
        <v>13</v>
      </c>
      <c r="E139" s="114">
        <f t="shared" ref="E139:I139" si="64">E140+E144+E146</f>
        <v>1296289</v>
      </c>
      <c r="F139" s="114">
        <f t="shared" si="64"/>
        <v>1477092</v>
      </c>
      <c r="G139" s="114">
        <f t="shared" si="64"/>
        <v>1960000</v>
      </c>
      <c r="H139" s="114">
        <f t="shared" si="64"/>
        <v>-82000</v>
      </c>
      <c r="I139" s="114">
        <f t="shared" si="64"/>
        <v>1878000</v>
      </c>
    </row>
    <row r="140" spans="1:9" ht="20.100000000000001" hidden="1" customHeight="1" x14ac:dyDescent="0.25">
      <c r="A140" s="13"/>
      <c r="B140" s="13">
        <v>311</v>
      </c>
      <c r="C140" s="13"/>
      <c r="D140" s="102" t="s">
        <v>114</v>
      </c>
      <c r="E140" s="114">
        <f t="shared" ref="E140:I140" si="65">SUM(E141:E143)</f>
        <v>1078859</v>
      </c>
      <c r="F140" s="114">
        <f t="shared" si="65"/>
        <v>1216092</v>
      </c>
      <c r="G140" s="114">
        <f t="shared" si="65"/>
        <v>1625000</v>
      </c>
      <c r="H140" s="114">
        <f t="shared" si="65"/>
        <v>-72000</v>
      </c>
      <c r="I140" s="114">
        <f t="shared" si="65"/>
        <v>1553000</v>
      </c>
    </row>
    <row r="141" spans="1:9" ht="20.100000000000001" hidden="1" customHeight="1" x14ac:dyDescent="0.25">
      <c r="A141" s="14"/>
      <c r="B141" s="14">
        <v>3111</v>
      </c>
      <c r="C141" s="15"/>
      <c r="D141" s="15" t="s">
        <v>75</v>
      </c>
      <c r="E141" s="49">
        <v>1043364</v>
      </c>
      <c r="F141" s="49">
        <v>1185000</v>
      </c>
      <c r="G141" s="49">
        <v>1580000</v>
      </c>
      <c r="H141" s="87">
        <f t="shared" ref="H141:H143" si="66">(I141-G141)</f>
        <v>-80000</v>
      </c>
      <c r="I141" s="49">
        <v>1500000</v>
      </c>
    </row>
    <row r="142" spans="1:9" ht="20.100000000000001" hidden="1" customHeight="1" x14ac:dyDescent="0.25">
      <c r="A142" s="14"/>
      <c r="B142" s="14">
        <v>3113</v>
      </c>
      <c r="C142" s="15"/>
      <c r="D142" s="15" t="s">
        <v>76</v>
      </c>
      <c r="E142" s="49">
        <v>26815</v>
      </c>
      <c r="F142" s="49">
        <v>22000</v>
      </c>
      <c r="G142" s="49">
        <v>32000</v>
      </c>
      <c r="H142" s="87">
        <f t="shared" si="66"/>
        <v>8000</v>
      </c>
      <c r="I142" s="49">
        <v>40000</v>
      </c>
    </row>
    <row r="143" spans="1:9" ht="20.100000000000001" hidden="1" customHeight="1" x14ac:dyDescent="0.25">
      <c r="A143" s="14"/>
      <c r="B143" s="14">
        <v>3114</v>
      </c>
      <c r="C143" s="15"/>
      <c r="D143" s="15" t="s">
        <v>77</v>
      </c>
      <c r="E143" s="49">
        <v>8680</v>
      </c>
      <c r="F143" s="49">
        <v>9092</v>
      </c>
      <c r="G143" s="49">
        <v>13000</v>
      </c>
      <c r="H143" s="87">
        <f t="shared" si="66"/>
        <v>0</v>
      </c>
      <c r="I143" s="49">
        <v>13000</v>
      </c>
    </row>
    <row r="144" spans="1:9" ht="20.100000000000001" hidden="1" customHeight="1" x14ac:dyDescent="0.25">
      <c r="A144" s="14"/>
      <c r="B144" s="25">
        <v>312</v>
      </c>
      <c r="C144" s="44"/>
      <c r="D144" s="44" t="s">
        <v>78</v>
      </c>
      <c r="E144" s="114">
        <f t="shared" ref="E144:I144" si="67">E145</f>
        <v>45858</v>
      </c>
      <c r="F144" s="114">
        <f t="shared" si="67"/>
        <v>61000</v>
      </c>
      <c r="G144" s="114">
        <f t="shared" si="67"/>
        <v>67000</v>
      </c>
      <c r="H144" s="114">
        <f t="shared" si="67"/>
        <v>0</v>
      </c>
      <c r="I144" s="114">
        <f t="shared" si="67"/>
        <v>67000</v>
      </c>
    </row>
    <row r="145" spans="1:9" ht="20.100000000000001" hidden="1" customHeight="1" x14ac:dyDescent="0.25">
      <c r="A145" s="14"/>
      <c r="B145" s="14">
        <v>3121</v>
      </c>
      <c r="C145" s="15"/>
      <c r="D145" s="15" t="s">
        <v>78</v>
      </c>
      <c r="E145" s="49">
        <v>45858</v>
      </c>
      <c r="F145" s="49">
        <v>61000</v>
      </c>
      <c r="G145" s="49">
        <v>67000</v>
      </c>
      <c r="H145" s="87">
        <f>(I145-G145)</f>
        <v>0</v>
      </c>
      <c r="I145" s="49">
        <v>67000</v>
      </c>
    </row>
    <row r="146" spans="1:9" ht="20.100000000000001" hidden="1" customHeight="1" x14ac:dyDescent="0.25">
      <c r="A146" s="14"/>
      <c r="B146" s="25">
        <v>313</v>
      </c>
      <c r="C146" s="44"/>
      <c r="D146" s="44" t="s">
        <v>79</v>
      </c>
      <c r="E146" s="114">
        <f>E147+E148</f>
        <v>171572</v>
      </c>
      <c r="F146" s="114">
        <f t="shared" ref="F146:I146" si="68">F147+F148</f>
        <v>200000</v>
      </c>
      <c r="G146" s="114">
        <f t="shared" si="68"/>
        <v>268000</v>
      </c>
      <c r="H146" s="114">
        <f t="shared" si="68"/>
        <v>-10000</v>
      </c>
      <c r="I146" s="114">
        <f t="shared" si="68"/>
        <v>258000</v>
      </c>
    </row>
    <row r="147" spans="1:9" ht="25.5" hidden="1" customHeight="1" x14ac:dyDescent="0.25">
      <c r="A147" s="14"/>
      <c r="B147" s="14">
        <v>3132</v>
      </c>
      <c r="C147" s="15"/>
      <c r="D147" s="18" t="s">
        <v>80</v>
      </c>
      <c r="E147" s="49">
        <v>171523</v>
      </c>
      <c r="F147" s="49">
        <v>200000</v>
      </c>
      <c r="G147" s="49">
        <v>268000</v>
      </c>
      <c r="H147" s="87">
        <f t="shared" ref="H147:H148" si="69">(I147-G147)</f>
        <v>-10000</v>
      </c>
      <c r="I147" s="49">
        <v>258000</v>
      </c>
    </row>
    <row r="148" spans="1:9" ht="25.5" hidden="1" customHeight="1" x14ac:dyDescent="0.25">
      <c r="A148" s="14"/>
      <c r="B148" s="14">
        <v>3133</v>
      </c>
      <c r="C148" s="15"/>
      <c r="D148" s="18" t="s">
        <v>192</v>
      </c>
      <c r="E148" s="49">
        <v>49</v>
      </c>
      <c r="F148" s="49">
        <v>0</v>
      </c>
      <c r="G148" s="49">
        <v>0</v>
      </c>
      <c r="H148" s="87">
        <f t="shared" si="69"/>
        <v>0</v>
      </c>
      <c r="I148" s="49">
        <v>0</v>
      </c>
    </row>
    <row r="149" spans="1:9" ht="20.100000000000001" customHeight="1" x14ac:dyDescent="0.25">
      <c r="A149" s="14"/>
      <c r="B149" s="25">
        <v>32</v>
      </c>
      <c r="C149" s="44"/>
      <c r="D149" s="25" t="s">
        <v>24</v>
      </c>
      <c r="E149" s="114">
        <f t="shared" ref="E149:I149" si="70">E150+E153+E157+E161</f>
        <v>48061</v>
      </c>
      <c r="F149" s="114">
        <f t="shared" si="70"/>
        <v>145711</v>
      </c>
      <c r="G149" s="114">
        <f t="shared" si="70"/>
        <v>174886</v>
      </c>
      <c r="H149" s="114">
        <f>H150+H153+H157+H161</f>
        <v>-14980</v>
      </c>
      <c r="I149" s="114">
        <f t="shared" si="70"/>
        <v>159906</v>
      </c>
    </row>
    <row r="150" spans="1:9" ht="20.100000000000001" hidden="1" customHeight="1" x14ac:dyDescent="0.25">
      <c r="A150" s="14"/>
      <c r="B150" s="25">
        <v>321</v>
      </c>
      <c r="C150" s="25"/>
      <c r="D150" s="111" t="s">
        <v>81</v>
      </c>
      <c r="E150" s="114">
        <f t="shared" ref="E150:I150" si="71">E151+E152</f>
        <v>35052</v>
      </c>
      <c r="F150" s="114">
        <f t="shared" si="71"/>
        <v>36635</v>
      </c>
      <c r="G150" s="114">
        <f t="shared" si="71"/>
        <v>45100</v>
      </c>
      <c r="H150" s="114">
        <f t="shared" si="71"/>
        <v>-5000</v>
      </c>
      <c r="I150" s="114">
        <f t="shared" si="71"/>
        <v>40100</v>
      </c>
    </row>
    <row r="151" spans="1:9" ht="20.100000000000001" hidden="1" customHeight="1" x14ac:dyDescent="0.25">
      <c r="A151" s="14"/>
      <c r="B151" s="14">
        <v>3211</v>
      </c>
      <c r="C151" s="14"/>
      <c r="D151" s="18" t="s">
        <v>82</v>
      </c>
      <c r="E151" s="50">
        <v>104</v>
      </c>
      <c r="F151" s="49">
        <v>135</v>
      </c>
      <c r="G151" s="49">
        <v>100</v>
      </c>
      <c r="H151" s="87">
        <f t="shared" ref="H151:H152" si="72">(I151-G151)</f>
        <v>0</v>
      </c>
      <c r="I151" s="49">
        <v>100</v>
      </c>
    </row>
    <row r="152" spans="1:9" ht="25.5" hidden="1" customHeight="1" x14ac:dyDescent="0.25">
      <c r="A152" s="14"/>
      <c r="B152" s="14">
        <v>3212</v>
      </c>
      <c r="C152" s="14"/>
      <c r="D152" s="18" t="s">
        <v>133</v>
      </c>
      <c r="E152" s="10">
        <v>34948</v>
      </c>
      <c r="F152" s="11">
        <v>36500</v>
      </c>
      <c r="G152" s="11">
        <v>45000</v>
      </c>
      <c r="H152" s="87">
        <f t="shared" si="72"/>
        <v>-5000</v>
      </c>
      <c r="I152" s="49">
        <v>40000</v>
      </c>
    </row>
    <row r="153" spans="1:9" ht="20.100000000000001" hidden="1" customHeight="1" x14ac:dyDescent="0.25">
      <c r="A153" s="14"/>
      <c r="B153" s="25">
        <v>322</v>
      </c>
      <c r="C153" s="25"/>
      <c r="D153" s="111" t="s">
        <v>84</v>
      </c>
      <c r="E153" s="129">
        <f t="shared" ref="E153:I153" si="73">E154+E155+E156</f>
        <v>7408</v>
      </c>
      <c r="F153" s="129">
        <f t="shared" si="73"/>
        <v>105089</v>
      </c>
      <c r="G153" s="129">
        <f t="shared" si="73"/>
        <v>125100</v>
      </c>
      <c r="H153" s="129">
        <f t="shared" si="73"/>
        <v>-9740</v>
      </c>
      <c r="I153" s="129">
        <f t="shared" si="73"/>
        <v>115360</v>
      </c>
    </row>
    <row r="154" spans="1:9" ht="20.100000000000001" hidden="1" customHeight="1" x14ac:dyDescent="0.25">
      <c r="A154" s="14"/>
      <c r="B154" s="14">
        <v>3221</v>
      </c>
      <c r="C154" s="14"/>
      <c r="D154" s="18" t="s">
        <v>118</v>
      </c>
      <c r="E154" s="10">
        <v>60</v>
      </c>
      <c r="F154" s="11">
        <v>89</v>
      </c>
      <c r="G154" s="11">
        <v>100</v>
      </c>
      <c r="H154" s="87">
        <f t="shared" ref="H154:H156" si="74">(I154-G154)</f>
        <v>0</v>
      </c>
      <c r="I154" s="49">
        <v>100</v>
      </c>
    </row>
    <row r="155" spans="1:9" ht="20.100000000000001" hidden="1" customHeight="1" x14ac:dyDescent="0.25">
      <c r="A155" s="14"/>
      <c r="B155" s="14">
        <v>3222</v>
      </c>
      <c r="C155" s="14"/>
      <c r="D155" s="18" t="s">
        <v>85</v>
      </c>
      <c r="E155" s="49">
        <v>7348</v>
      </c>
      <c r="F155" s="49">
        <v>105000</v>
      </c>
      <c r="G155" s="49">
        <v>125000</v>
      </c>
      <c r="H155" s="87">
        <f t="shared" si="74"/>
        <v>-10000</v>
      </c>
      <c r="I155" s="49">
        <v>115000</v>
      </c>
    </row>
    <row r="156" spans="1:9" ht="20.100000000000001" hidden="1" customHeight="1" x14ac:dyDescent="0.25">
      <c r="A156" s="14"/>
      <c r="B156" s="14">
        <v>3225</v>
      </c>
      <c r="C156" s="14"/>
      <c r="D156" s="18" t="s">
        <v>87</v>
      </c>
      <c r="E156" s="49">
        <v>0</v>
      </c>
      <c r="F156" s="49">
        <v>0</v>
      </c>
      <c r="G156" s="49">
        <v>0</v>
      </c>
      <c r="H156" s="87">
        <f t="shared" si="74"/>
        <v>260</v>
      </c>
      <c r="I156" s="49">
        <v>260</v>
      </c>
    </row>
    <row r="157" spans="1:9" ht="20.100000000000001" hidden="1" customHeight="1" x14ac:dyDescent="0.25">
      <c r="A157" s="14"/>
      <c r="B157" s="25">
        <v>323</v>
      </c>
      <c r="C157" s="25"/>
      <c r="D157" s="111" t="s">
        <v>89</v>
      </c>
      <c r="E157" s="114">
        <f>E158+E159+E160</f>
        <v>1228</v>
      </c>
      <c r="F157" s="114">
        <f t="shared" ref="F157:I157" si="75">F158+F159+F160</f>
        <v>658</v>
      </c>
      <c r="G157" s="114">
        <f t="shared" si="75"/>
        <v>260</v>
      </c>
      <c r="H157" s="114">
        <f t="shared" si="75"/>
        <v>-240</v>
      </c>
      <c r="I157" s="114">
        <f t="shared" si="75"/>
        <v>20</v>
      </c>
    </row>
    <row r="158" spans="1:9" ht="20.100000000000001" hidden="1" customHeight="1" x14ac:dyDescent="0.25">
      <c r="A158" s="14"/>
      <c r="B158" s="14">
        <v>3231</v>
      </c>
      <c r="C158" s="14"/>
      <c r="D158" s="18" t="s">
        <v>90</v>
      </c>
      <c r="E158" s="49">
        <v>106</v>
      </c>
      <c r="F158" s="49">
        <v>398</v>
      </c>
      <c r="G158" s="49">
        <v>0</v>
      </c>
      <c r="H158" s="87">
        <f t="shared" ref="H158:H160" si="76">(I158-G158)</f>
        <v>20</v>
      </c>
      <c r="I158" s="49">
        <v>20</v>
      </c>
    </row>
    <row r="159" spans="1:9" ht="20.100000000000001" hidden="1" customHeight="1" x14ac:dyDescent="0.25">
      <c r="A159" s="14"/>
      <c r="B159" s="14">
        <v>3236</v>
      </c>
      <c r="C159" s="14"/>
      <c r="D159" s="18" t="s">
        <v>95</v>
      </c>
      <c r="E159" s="49">
        <v>1009</v>
      </c>
      <c r="F159" s="49">
        <v>0</v>
      </c>
      <c r="G159" s="49">
        <v>0</v>
      </c>
      <c r="H159" s="87">
        <f t="shared" si="76"/>
        <v>0</v>
      </c>
      <c r="I159" s="49">
        <v>0</v>
      </c>
    </row>
    <row r="160" spans="1:9" ht="20.100000000000001" hidden="1" customHeight="1" x14ac:dyDescent="0.25">
      <c r="A160" s="14"/>
      <c r="B160" s="14">
        <v>3237</v>
      </c>
      <c r="C160" s="14"/>
      <c r="D160" s="18" t="s">
        <v>96</v>
      </c>
      <c r="E160" s="49">
        <v>113</v>
      </c>
      <c r="F160" s="49">
        <v>260</v>
      </c>
      <c r="G160" s="49">
        <v>260</v>
      </c>
      <c r="H160" s="87">
        <f t="shared" si="76"/>
        <v>-260</v>
      </c>
      <c r="I160" s="49">
        <v>0</v>
      </c>
    </row>
    <row r="161" spans="1:9" ht="20.100000000000001" hidden="1" customHeight="1" x14ac:dyDescent="0.25">
      <c r="A161" s="14"/>
      <c r="B161" s="25">
        <v>329</v>
      </c>
      <c r="C161" s="25"/>
      <c r="D161" s="111" t="s">
        <v>99</v>
      </c>
      <c r="E161" s="114">
        <f>SUM(E162:E165)</f>
        <v>4373</v>
      </c>
      <c r="F161" s="114">
        <f t="shared" ref="F161:I161" si="77">SUM(F162:F165)</f>
        <v>3329</v>
      </c>
      <c r="G161" s="114">
        <f t="shared" si="77"/>
        <v>4426</v>
      </c>
      <c r="H161" s="114">
        <f t="shared" si="77"/>
        <v>0</v>
      </c>
      <c r="I161" s="114">
        <f t="shared" si="77"/>
        <v>4426</v>
      </c>
    </row>
    <row r="162" spans="1:9" ht="20.100000000000001" hidden="1" customHeight="1" x14ac:dyDescent="0.25">
      <c r="A162" s="14"/>
      <c r="B162" s="14">
        <v>3293</v>
      </c>
      <c r="C162" s="14"/>
      <c r="D162" s="18" t="s">
        <v>101</v>
      </c>
      <c r="E162" s="87">
        <v>58</v>
      </c>
      <c r="F162" s="87">
        <v>0</v>
      </c>
      <c r="G162" s="87">
        <v>450</v>
      </c>
      <c r="H162" s="87">
        <f t="shared" ref="H162:H165" si="78">(I162-G162)</f>
        <v>0</v>
      </c>
      <c r="I162" s="49">
        <v>450</v>
      </c>
    </row>
    <row r="163" spans="1:9" ht="20.100000000000001" hidden="1" customHeight="1" x14ac:dyDescent="0.25">
      <c r="A163" s="14"/>
      <c r="B163" s="14">
        <v>3295</v>
      </c>
      <c r="C163" s="14"/>
      <c r="D163" s="18" t="s">
        <v>102</v>
      </c>
      <c r="E163" s="49">
        <v>2963</v>
      </c>
      <c r="F163" s="49">
        <v>3329</v>
      </c>
      <c r="G163" s="49">
        <v>3976</v>
      </c>
      <c r="H163" s="87">
        <f t="shared" si="78"/>
        <v>0</v>
      </c>
      <c r="I163" s="49">
        <v>3976</v>
      </c>
    </row>
    <row r="164" spans="1:9" ht="20.100000000000001" hidden="1" customHeight="1" x14ac:dyDescent="0.25">
      <c r="A164" s="14"/>
      <c r="B164" s="14">
        <v>3296</v>
      </c>
      <c r="C164" s="14"/>
      <c r="D164" s="18" t="s">
        <v>121</v>
      </c>
      <c r="E164" s="49">
        <v>1286</v>
      </c>
      <c r="F164" s="49">
        <v>0</v>
      </c>
      <c r="G164" s="49">
        <v>0</v>
      </c>
      <c r="H164" s="87">
        <f t="shared" si="78"/>
        <v>0</v>
      </c>
      <c r="I164" s="49">
        <v>0</v>
      </c>
    </row>
    <row r="165" spans="1:9" ht="20.100000000000001" hidden="1" customHeight="1" x14ac:dyDescent="0.25">
      <c r="A165" s="14"/>
      <c r="B165" s="14">
        <v>3299</v>
      </c>
      <c r="C165" s="14"/>
      <c r="D165" s="18" t="s">
        <v>99</v>
      </c>
      <c r="E165" s="49">
        <v>66</v>
      </c>
      <c r="F165" s="49">
        <v>0</v>
      </c>
      <c r="G165" s="49">
        <v>0</v>
      </c>
      <c r="H165" s="87">
        <f t="shared" si="78"/>
        <v>0</v>
      </c>
      <c r="I165" s="49">
        <v>0</v>
      </c>
    </row>
    <row r="166" spans="1:9" ht="20.100000000000001" customHeight="1" x14ac:dyDescent="0.25">
      <c r="A166" s="14"/>
      <c r="B166" s="25">
        <v>34</v>
      </c>
      <c r="C166" s="25"/>
      <c r="D166" s="25" t="s">
        <v>55</v>
      </c>
      <c r="E166" s="42">
        <f t="shared" ref="E166:I167" si="79">E167</f>
        <v>1092</v>
      </c>
      <c r="F166" s="42">
        <f t="shared" si="79"/>
        <v>0</v>
      </c>
      <c r="G166" s="42">
        <f t="shared" si="79"/>
        <v>0</v>
      </c>
      <c r="H166" s="42">
        <f t="shared" si="79"/>
        <v>0</v>
      </c>
      <c r="I166" s="42">
        <f t="shared" si="79"/>
        <v>0</v>
      </c>
    </row>
    <row r="167" spans="1:9" ht="20.100000000000001" hidden="1" customHeight="1" x14ac:dyDescent="0.25">
      <c r="A167" s="14"/>
      <c r="B167" s="25">
        <v>343</v>
      </c>
      <c r="C167" s="25"/>
      <c r="D167" s="44" t="s">
        <v>103</v>
      </c>
      <c r="E167" s="42">
        <f t="shared" si="79"/>
        <v>1092</v>
      </c>
      <c r="F167" s="42">
        <f t="shared" si="79"/>
        <v>0</v>
      </c>
      <c r="G167" s="42">
        <f t="shared" si="79"/>
        <v>0</v>
      </c>
      <c r="H167" s="42">
        <f t="shared" si="79"/>
        <v>0</v>
      </c>
      <c r="I167" s="42">
        <f t="shared" si="79"/>
        <v>0</v>
      </c>
    </row>
    <row r="168" spans="1:9" ht="20.100000000000001" hidden="1" customHeight="1" x14ac:dyDescent="0.25">
      <c r="A168" s="14"/>
      <c r="B168" s="14">
        <v>3433</v>
      </c>
      <c r="C168" s="14"/>
      <c r="D168" s="18" t="s">
        <v>105</v>
      </c>
      <c r="E168" s="10">
        <v>1092</v>
      </c>
      <c r="F168" s="11">
        <v>0</v>
      </c>
      <c r="G168" s="11">
        <v>0</v>
      </c>
      <c r="H168" s="87">
        <f>(I168-G168)</f>
        <v>0</v>
      </c>
      <c r="I168" s="79">
        <v>0</v>
      </c>
    </row>
    <row r="169" spans="1:9" ht="25.5" customHeight="1" x14ac:dyDescent="0.25">
      <c r="A169" s="14"/>
      <c r="B169" s="25">
        <v>37</v>
      </c>
      <c r="C169" s="25"/>
      <c r="D169" s="54" t="s">
        <v>56</v>
      </c>
      <c r="E169" s="114">
        <f t="shared" ref="E169:I169" si="80">E170</f>
        <v>39063</v>
      </c>
      <c r="F169" s="114">
        <f t="shared" si="80"/>
        <v>41000</v>
      </c>
      <c r="G169" s="114">
        <f t="shared" si="80"/>
        <v>45069</v>
      </c>
      <c r="H169" s="114">
        <f t="shared" si="80"/>
        <v>-1069</v>
      </c>
      <c r="I169" s="114">
        <f t="shared" si="80"/>
        <v>44000</v>
      </c>
    </row>
    <row r="170" spans="1:9" ht="20.100000000000001" hidden="1" customHeight="1" x14ac:dyDescent="0.25">
      <c r="A170" s="14"/>
      <c r="B170" s="25">
        <v>372</v>
      </c>
      <c r="C170" s="25"/>
      <c r="D170" s="111" t="s">
        <v>106</v>
      </c>
      <c r="E170" s="130">
        <f t="shared" ref="E170:I170" si="81">E171</f>
        <v>39063</v>
      </c>
      <c r="F170" s="130">
        <f t="shared" si="81"/>
        <v>41000</v>
      </c>
      <c r="G170" s="130">
        <f t="shared" si="81"/>
        <v>45069</v>
      </c>
      <c r="H170" s="130">
        <f t="shared" si="81"/>
        <v>-1069</v>
      </c>
      <c r="I170" s="130">
        <f t="shared" si="81"/>
        <v>44000</v>
      </c>
    </row>
    <row r="171" spans="1:9" ht="20.100000000000001" hidden="1" customHeight="1" x14ac:dyDescent="0.25">
      <c r="A171" s="14"/>
      <c r="B171" s="14">
        <v>3722</v>
      </c>
      <c r="C171" s="14"/>
      <c r="D171" s="18" t="s">
        <v>107</v>
      </c>
      <c r="E171" s="122">
        <v>39063</v>
      </c>
      <c r="F171" s="122">
        <v>41000</v>
      </c>
      <c r="G171" s="122">
        <v>45069</v>
      </c>
      <c r="H171" s="87">
        <f>(I171-G171)</f>
        <v>-1069</v>
      </c>
      <c r="I171" s="125">
        <v>44000</v>
      </c>
    </row>
    <row r="172" spans="1:9" ht="20.100000000000001" customHeight="1" x14ac:dyDescent="0.25">
      <c r="A172" s="14"/>
      <c r="B172" s="25">
        <v>38</v>
      </c>
      <c r="C172" s="25"/>
      <c r="D172" s="64" t="s">
        <v>178</v>
      </c>
      <c r="E172" s="114">
        <f t="shared" ref="E172:I172" si="82">E173</f>
        <v>0</v>
      </c>
      <c r="F172" s="114">
        <f t="shared" si="82"/>
        <v>1174</v>
      </c>
      <c r="G172" s="114">
        <f t="shared" si="82"/>
        <v>1250</v>
      </c>
      <c r="H172" s="114">
        <f t="shared" si="82"/>
        <v>-60</v>
      </c>
      <c r="I172" s="114">
        <f t="shared" si="82"/>
        <v>1190</v>
      </c>
    </row>
    <row r="173" spans="1:9" ht="20.100000000000001" hidden="1" customHeight="1" x14ac:dyDescent="0.25">
      <c r="A173" s="14"/>
      <c r="B173" s="25">
        <v>381</v>
      </c>
      <c r="C173" s="25"/>
      <c r="D173" s="111" t="s">
        <v>66</v>
      </c>
      <c r="E173" s="114">
        <f t="shared" ref="E173:I173" si="83">E174</f>
        <v>0</v>
      </c>
      <c r="F173" s="114">
        <f t="shared" si="83"/>
        <v>1174</v>
      </c>
      <c r="G173" s="114">
        <f t="shared" si="83"/>
        <v>1250</v>
      </c>
      <c r="H173" s="114">
        <f t="shared" si="83"/>
        <v>-60</v>
      </c>
      <c r="I173" s="114">
        <f t="shared" si="83"/>
        <v>1190</v>
      </c>
    </row>
    <row r="174" spans="1:9" ht="20.100000000000001" hidden="1" customHeight="1" x14ac:dyDescent="0.25">
      <c r="A174" s="14"/>
      <c r="B174" s="14">
        <v>3812</v>
      </c>
      <c r="C174" s="14"/>
      <c r="D174" s="18" t="s">
        <v>179</v>
      </c>
      <c r="E174" s="49"/>
      <c r="F174" s="49">
        <v>1174</v>
      </c>
      <c r="G174" s="49">
        <v>1250</v>
      </c>
      <c r="H174" s="87">
        <f>(I174-G174)</f>
        <v>-60</v>
      </c>
      <c r="I174" s="49">
        <v>1190</v>
      </c>
    </row>
    <row r="175" spans="1:9" ht="20.100000000000001" customHeight="1" x14ac:dyDescent="0.25">
      <c r="A175" s="88" t="s">
        <v>185</v>
      </c>
      <c r="B175" s="89"/>
      <c r="C175" s="90"/>
      <c r="D175" s="91" t="s">
        <v>53</v>
      </c>
      <c r="E175" s="92" t="e">
        <f t="shared" ref="E175:H178" si="84">E176</f>
        <v>#REF!</v>
      </c>
      <c r="F175" s="92" t="e">
        <f t="shared" si="84"/>
        <v>#REF!</v>
      </c>
      <c r="G175" s="92">
        <f t="shared" si="84"/>
        <v>1930</v>
      </c>
      <c r="H175" s="92">
        <f t="shared" si="84"/>
        <v>0</v>
      </c>
      <c r="I175" s="92">
        <f>I176</f>
        <v>1930</v>
      </c>
    </row>
    <row r="176" spans="1:9" ht="20.100000000000001" customHeight="1" x14ac:dyDescent="0.25">
      <c r="A176" s="84"/>
      <c r="B176" s="78">
        <v>3</v>
      </c>
      <c r="C176" s="85"/>
      <c r="D176" s="63" t="s">
        <v>12</v>
      </c>
      <c r="E176" s="87" t="e">
        <f t="shared" ref="E176:F176" si="85">E177</f>
        <v>#REF!</v>
      </c>
      <c r="F176" s="87" t="e">
        <f t="shared" si="85"/>
        <v>#REF!</v>
      </c>
      <c r="G176" s="49">
        <f t="shared" si="84"/>
        <v>1930</v>
      </c>
      <c r="H176" s="49">
        <f t="shared" si="84"/>
        <v>0</v>
      </c>
      <c r="I176" s="49">
        <f>I177</f>
        <v>1930</v>
      </c>
    </row>
    <row r="177" spans="1:9" ht="20.100000000000001" customHeight="1" x14ac:dyDescent="0.25">
      <c r="A177" s="14"/>
      <c r="B177" s="25">
        <v>32</v>
      </c>
      <c r="C177" s="44"/>
      <c r="D177" s="25" t="s">
        <v>24</v>
      </c>
      <c r="E177" s="87" t="e">
        <f>#REF!+E178</f>
        <v>#REF!</v>
      </c>
      <c r="F177" s="87" t="e">
        <f>#REF!+F178</f>
        <v>#REF!</v>
      </c>
      <c r="G177" s="49">
        <f t="shared" ref="G177:H177" si="86">SUM(G178+G181)</f>
        <v>1930</v>
      </c>
      <c r="H177" s="49">
        <f t="shared" si="86"/>
        <v>0</v>
      </c>
      <c r="I177" s="49">
        <f>SUM(I178+I181)</f>
        <v>1930</v>
      </c>
    </row>
    <row r="178" spans="1:9" ht="20.100000000000001" hidden="1" customHeight="1" x14ac:dyDescent="0.25">
      <c r="A178" s="14"/>
      <c r="B178" s="25">
        <v>322</v>
      </c>
      <c r="C178" s="25"/>
      <c r="D178" s="111" t="s">
        <v>84</v>
      </c>
      <c r="E178" s="114">
        <f t="shared" si="84"/>
        <v>0</v>
      </c>
      <c r="F178" s="114">
        <f t="shared" si="84"/>
        <v>819</v>
      </c>
      <c r="G178" s="114">
        <f>G179+G180</f>
        <v>685</v>
      </c>
      <c r="H178" s="114">
        <f>H179+H180</f>
        <v>85</v>
      </c>
      <c r="I178" s="128">
        <f>I179+I180</f>
        <v>770</v>
      </c>
    </row>
    <row r="179" spans="1:9" ht="20.100000000000001" hidden="1" customHeight="1" x14ac:dyDescent="0.25">
      <c r="A179" s="14"/>
      <c r="B179" s="14">
        <v>3221</v>
      </c>
      <c r="C179" s="14"/>
      <c r="D179" s="18" t="s">
        <v>118</v>
      </c>
      <c r="E179" s="49"/>
      <c r="F179" s="49">
        <v>819</v>
      </c>
      <c r="G179" s="87">
        <v>685</v>
      </c>
      <c r="H179" s="87">
        <f>(I179-G179)</f>
        <v>0</v>
      </c>
      <c r="I179" s="49">
        <v>685</v>
      </c>
    </row>
    <row r="180" spans="1:9" ht="20.100000000000001" hidden="1" customHeight="1" x14ac:dyDescent="0.25">
      <c r="A180" s="14"/>
      <c r="B180" s="14">
        <v>3225</v>
      </c>
      <c r="C180" s="14"/>
      <c r="D180" s="18" t="s">
        <v>87</v>
      </c>
      <c r="E180" s="49">
        <v>265</v>
      </c>
      <c r="F180" s="49">
        <v>795</v>
      </c>
      <c r="G180" s="49">
        <v>0</v>
      </c>
      <c r="H180" s="87">
        <f t="shared" ref="H180" si="87">(I180-G180)</f>
        <v>85</v>
      </c>
      <c r="I180" s="49">
        <v>85</v>
      </c>
    </row>
    <row r="181" spans="1:9" ht="20.100000000000001" hidden="1" customHeight="1" x14ac:dyDescent="0.25">
      <c r="A181" s="14"/>
      <c r="B181" s="25">
        <v>323</v>
      </c>
      <c r="C181" s="25"/>
      <c r="D181" s="111" t="s">
        <v>89</v>
      </c>
      <c r="E181" s="128"/>
      <c r="F181" s="128"/>
      <c r="G181" s="128">
        <f>(G182+G183)</f>
        <v>1245</v>
      </c>
      <c r="H181" s="128">
        <f>(H182+H183)</f>
        <v>-85</v>
      </c>
      <c r="I181" s="128">
        <f>(I182+I183)</f>
        <v>1160</v>
      </c>
    </row>
    <row r="182" spans="1:9" ht="20.100000000000001" hidden="1" customHeight="1" x14ac:dyDescent="0.25">
      <c r="A182" s="14"/>
      <c r="B182" s="14">
        <v>3232</v>
      </c>
      <c r="C182" s="14"/>
      <c r="D182" s="18" t="s">
        <v>91</v>
      </c>
      <c r="E182" s="49"/>
      <c r="F182" s="49"/>
      <c r="G182" s="87">
        <v>1160</v>
      </c>
      <c r="H182" s="87">
        <f t="shared" ref="H182:H183" si="88">(I182-G182)</f>
        <v>0</v>
      </c>
      <c r="I182" s="49">
        <v>1160</v>
      </c>
    </row>
    <row r="183" spans="1:9" ht="20.100000000000001" hidden="1" customHeight="1" x14ac:dyDescent="0.25">
      <c r="A183" s="14"/>
      <c r="B183" s="14">
        <v>3237</v>
      </c>
      <c r="C183" s="14"/>
      <c r="D183" s="18" t="s">
        <v>96</v>
      </c>
      <c r="E183" s="49"/>
      <c r="F183" s="49"/>
      <c r="G183" s="87">
        <v>85</v>
      </c>
      <c r="H183" s="87">
        <f t="shared" si="88"/>
        <v>-85</v>
      </c>
      <c r="I183" s="49">
        <v>0</v>
      </c>
    </row>
    <row r="184" spans="1:9" ht="20.100000000000001" customHeight="1" x14ac:dyDescent="0.25">
      <c r="A184" s="81" t="s">
        <v>130</v>
      </c>
      <c r="B184" s="82"/>
      <c r="C184" s="76">
        <v>52</v>
      </c>
      <c r="D184" s="83" t="s">
        <v>52</v>
      </c>
      <c r="E184" s="53">
        <f t="shared" ref="E184:I184" si="89">E185</f>
        <v>433</v>
      </c>
      <c r="F184" s="53">
        <f t="shared" si="89"/>
        <v>4102</v>
      </c>
      <c r="G184" s="53">
        <f t="shared" si="89"/>
        <v>1400</v>
      </c>
      <c r="H184" s="53">
        <f t="shared" si="89"/>
        <v>135</v>
      </c>
      <c r="I184" s="53">
        <f t="shared" si="89"/>
        <v>1535</v>
      </c>
    </row>
    <row r="185" spans="1:9" ht="20.100000000000001" customHeight="1" x14ac:dyDescent="0.25">
      <c r="A185" s="77"/>
      <c r="B185" s="78">
        <v>3</v>
      </c>
      <c r="C185" s="63"/>
      <c r="D185" s="63" t="s">
        <v>12</v>
      </c>
      <c r="E185" s="114">
        <f t="shared" ref="E185:I185" si="90">E186</f>
        <v>433</v>
      </c>
      <c r="F185" s="114">
        <f t="shared" si="90"/>
        <v>4102</v>
      </c>
      <c r="G185" s="114">
        <f t="shared" si="90"/>
        <v>1400</v>
      </c>
      <c r="H185" s="114">
        <f t="shared" si="90"/>
        <v>135</v>
      </c>
      <c r="I185" s="114">
        <f t="shared" si="90"/>
        <v>1535</v>
      </c>
    </row>
    <row r="186" spans="1:9" ht="20.100000000000001" customHeight="1" x14ac:dyDescent="0.25">
      <c r="A186" s="25"/>
      <c r="B186" s="25">
        <v>32</v>
      </c>
      <c r="C186" s="44"/>
      <c r="D186" s="25" t="s">
        <v>24</v>
      </c>
      <c r="E186" s="114">
        <f>E187+E189+E193+E196</f>
        <v>433</v>
      </c>
      <c r="F186" s="114">
        <f t="shared" ref="F186" si="91">F187+F189+F193+F196</f>
        <v>4102</v>
      </c>
      <c r="G186" s="114">
        <f>G187+G189+G193+G196</f>
        <v>1400</v>
      </c>
      <c r="H186" s="114">
        <f t="shared" ref="H186:I186" si="92">H187+H189+H193+H196</f>
        <v>135</v>
      </c>
      <c r="I186" s="114">
        <f t="shared" si="92"/>
        <v>1535</v>
      </c>
    </row>
    <row r="187" spans="1:9" ht="20.100000000000001" hidden="1" customHeight="1" x14ac:dyDescent="0.25">
      <c r="A187" s="14"/>
      <c r="B187" s="25">
        <v>321</v>
      </c>
      <c r="C187" s="44"/>
      <c r="D187" s="44" t="s">
        <v>81</v>
      </c>
      <c r="E187" s="114">
        <f t="shared" ref="E187:I187" si="93">E188</f>
        <v>0</v>
      </c>
      <c r="F187" s="114">
        <f t="shared" si="93"/>
        <v>150</v>
      </c>
      <c r="G187" s="114">
        <f t="shared" si="93"/>
        <v>0</v>
      </c>
      <c r="H187" s="114">
        <f t="shared" si="93"/>
        <v>0</v>
      </c>
      <c r="I187" s="114">
        <f t="shared" si="93"/>
        <v>0</v>
      </c>
    </row>
    <row r="188" spans="1:9" ht="20.100000000000001" hidden="1" customHeight="1" x14ac:dyDescent="0.25">
      <c r="A188" s="14"/>
      <c r="B188" s="14">
        <v>3211</v>
      </c>
      <c r="C188" s="15"/>
      <c r="D188" s="93" t="s">
        <v>82</v>
      </c>
      <c r="E188" s="49">
        <v>0</v>
      </c>
      <c r="F188" s="49">
        <v>150</v>
      </c>
      <c r="G188" s="49">
        <v>0</v>
      </c>
      <c r="H188" s="87">
        <f t="shared" ref="H188" si="94">(I188-G188)</f>
        <v>0</v>
      </c>
      <c r="I188" s="62">
        <v>0</v>
      </c>
    </row>
    <row r="189" spans="1:9" ht="20.100000000000001" hidden="1" customHeight="1" x14ac:dyDescent="0.25">
      <c r="A189" s="14"/>
      <c r="B189" s="25">
        <v>322</v>
      </c>
      <c r="C189" s="25"/>
      <c r="D189" s="111" t="s">
        <v>84</v>
      </c>
      <c r="E189" s="114">
        <f t="shared" ref="E189:I189" si="95">E190+E192+E191</f>
        <v>265</v>
      </c>
      <c r="F189" s="114">
        <f t="shared" si="95"/>
        <v>2569</v>
      </c>
      <c r="G189" s="114">
        <f t="shared" si="95"/>
        <v>1000</v>
      </c>
      <c r="H189" s="114">
        <f t="shared" si="95"/>
        <v>135</v>
      </c>
      <c r="I189" s="114">
        <f t="shared" si="95"/>
        <v>1135</v>
      </c>
    </row>
    <row r="190" spans="1:9" ht="20.100000000000001" hidden="1" customHeight="1" x14ac:dyDescent="0.25">
      <c r="A190" s="14"/>
      <c r="B190" s="14">
        <v>3221</v>
      </c>
      <c r="C190" s="14"/>
      <c r="D190" s="18" t="s">
        <v>118</v>
      </c>
      <c r="E190" s="49">
        <v>0</v>
      </c>
      <c r="F190" s="49">
        <v>1111</v>
      </c>
      <c r="G190" s="49">
        <v>500</v>
      </c>
      <c r="H190" s="87">
        <f t="shared" ref="H190:H192" si="96">(I190-G190)</f>
        <v>0</v>
      </c>
      <c r="I190" s="49">
        <v>500</v>
      </c>
    </row>
    <row r="191" spans="1:9" ht="20.100000000000001" hidden="1" customHeight="1" x14ac:dyDescent="0.25">
      <c r="A191" s="14"/>
      <c r="B191" s="14">
        <v>3224</v>
      </c>
      <c r="C191" s="14"/>
      <c r="D191" s="18" t="s">
        <v>186</v>
      </c>
      <c r="E191" s="49">
        <v>0</v>
      </c>
      <c r="F191" s="49">
        <v>663</v>
      </c>
      <c r="G191" s="49">
        <v>0</v>
      </c>
      <c r="H191" s="87">
        <f t="shared" si="96"/>
        <v>135</v>
      </c>
      <c r="I191" s="49">
        <v>135</v>
      </c>
    </row>
    <row r="192" spans="1:9" ht="20.100000000000001" hidden="1" customHeight="1" x14ac:dyDescent="0.25">
      <c r="A192" s="14"/>
      <c r="B192" s="14">
        <v>3225</v>
      </c>
      <c r="C192" s="14"/>
      <c r="D192" s="18" t="s">
        <v>87</v>
      </c>
      <c r="E192" s="49">
        <v>265</v>
      </c>
      <c r="F192" s="49">
        <v>795</v>
      </c>
      <c r="G192" s="49">
        <v>500</v>
      </c>
      <c r="H192" s="87">
        <f t="shared" si="96"/>
        <v>0</v>
      </c>
      <c r="I192" s="49">
        <v>500</v>
      </c>
    </row>
    <row r="193" spans="1:9" ht="20.100000000000001" hidden="1" customHeight="1" x14ac:dyDescent="0.25">
      <c r="A193" s="14"/>
      <c r="B193" s="25">
        <v>323</v>
      </c>
      <c r="C193" s="25"/>
      <c r="D193" s="111" t="s">
        <v>89</v>
      </c>
      <c r="E193" s="114">
        <f t="shared" ref="E193:I193" si="97">E194+E195</f>
        <v>0</v>
      </c>
      <c r="F193" s="114">
        <f t="shared" si="97"/>
        <v>1383</v>
      </c>
      <c r="G193" s="114">
        <f t="shared" si="97"/>
        <v>400</v>
      </c>
      <c r="H193" s="114">
        <f t="shared" si="97"/>
        <v>0</v>
      </c>
      <c r="I193" s="114">
        <f t="shared" si="97"/>
        <v>400</v>
      </c>
    </row>
    <row r="194" spans="1:9" ht="20.100000000000001" hidden="1" customHeight="1" x14ac:dyDescent="0.25">
      <c r="A194" s="14"/>
      <c r="B194" s="14">
        <v>3231</v>
      </c>
      <c r="C194" s="14"/>
      <c r="D194" s="18" t="s">
        <v>90</v>
      </c>
      <c r="E194" s="49">
        <v>0</v>
      </c>
      <c r="F194" s="49">
        <v>792</v>
      </c>
      <c r="G194" s="49">
        <v>0</v>
      </c>
      <c r="H194" s="87">
        <f t="shared" ref="H194:H197" si="98">(I194-G194)</f>
        <v>0</v>
      </c>
      <c r="I194" s="49">
        <v>0</v>
      </c>
    </row>
    <row r="195" spans="1:9" ht="20.100000000000001" hidden="1" customHeight="1" x14ac:dyDescent="0.25">
      <c r="A195" s="14"/>
      <c r="B195" s="14">
        <v>3239</v>
      </c>
      <c r="C195" s="14"/>
      <c r="D195" s="18" t="s">
        <v>98</v>
      </c>
      <c r="E195" s="49">
        <v>0</v>
      </c>
      <c r="F195" s="49">
        <v>591</v>
      </c>
      <c r="G195" s="49">
        <v>400</v>
      </c>
      <c r="H195" s="87">
        <f t="shared" si="98"/>
        <v>0</v>
      </c>
      <c r="I195" s="49">
        <v>400</v>
      </c>
    </row>
    <row r="196" spans="1:9" ht="20.100000000000001" hidden="1" customHeight="1" x14ac:dyDescent="0.25">
      <c r="A196" s="14"/>
      <c r="B196" s="25">
        <v>329</v>
      </c>
      <c r="C196" s="25"/>
      <c r="D196" s="111" t="s">
        <v>99</v>
      </c>
      <c r="E196" s="114">
        <f>E197</f>
        <v>168</v>
      </c>
      <c r="F196" s="114">
        <f t="shared" ref="F196:I196" si="99">F197</f>
        <v>0</v>
      </c>
      <c r="G196" s="114">
        <f t="shared" si="99"/>
        <v>0</v>
      </c>
      <c r="H196" s="114">
        <f t="shared" si="99"/>
        <v>0</v>
      </c>
      <c r="I196" s="114">
        <f t="shared" si="99"/>
        <v>0</v>
      </c>
    </row>
    <row r="197" spans="1:9" ht="20.100000000000001" hidden="1" customHeight="1" x14ac:dyDescent="0.25">
      <c r="A197" s="14"/>
      <c r="B197" s="14">
        <v>3293</v>
      </c>
      <c r="C197" s="14"/>
      <c r="D197" s="18" t="s">
        <v>101</v>
      </c>
      <c r="E197" s="87">
        <v>168</v>
      </c>
      <c r="F197" s="87">
        <v>0</v>
      </c>
      <c r="G197" s="87">
        <v>0</v>
      </c>
      <c r="H197" s="87">
        <f t="shared" si="98"/>
        <v>0</v>
      </c>
      <c r="I197" s="49">
        <v>0</v>
      </c>
    </row>
    <row r="198" spans="1:9" ht="20.100000000000001" customHeight="1" x14ac:dyDescent="0.25">
      <c r="A198" s="88" t="s">
        <v>187</v>
      </c>
      <c r="B198" s="89"/>
      <c r="C198" s="90"/>
      <c r="D198" s="91" t="s">
        <v>52</v>
      </c>
      <c r="E198" s="92">
        <f t="shared" ref="E198:I199" si="100">E199</f>
        <v>1022</v>
      </c>
      <c r="F198" s="92">
        <f t="shared" si="100"/>
        <v>924</v>
      </c>
      <c r="G198" s="92">
        <f t="shared" si="100"/>
        <v>1521</v>
      </c>
      <c r="H198" s="92">
        <f t="shared" si="100"/>
        <v>0</v>
      </c>
      <c r="I198" s="92">
        <f t="shared" si="100"/>
        <v>1521</v>
      </c>
    </row>
    <row r="199" spans="1:9" ht="20.100000000000001" customHeight="1" x14ac:dyDescent="0.25">
      <c r="A199" s="84"/>
      <c r="B199" s="78">
        <v>3</v>
      </c>
      <c r="C199" s="85"/>
      <c r="D199" s="63" t="s">
        <v>12</v>
      </c>
      <c r="E199" s="87">
        <f t="shared" si="100"/>
        <v>1022</v>
      </c>
      <c r="F199" s="87">
        <f t="shared" si="100"/>
        <v>924</v>
      </c>
      <c r="G199" s="87">
        <f t="shared" si="100"/>
        <v>1521</v>
      </c>
      <c r="H199" s="87">
        <f t="shared" si="100"/>
        <v>0</v>
      </c>
      <c r="I199" s="87">
        <f t="shared" si="100"/>
        <v>1521</v>
      </c>
    </row>
    <row r="200" spans="1:9" ht="20.100000000000001" customHeight="1" x14ac:dyDescent="0.25">
      <c r="A200" s="14"/>
      <c r="B200" s="25">
        <v>32</v>
      </c>
      <c r="C200" s="44"/>
      <c r="D200" s="25" t="s">
        <v>24</v>
      </c>
      <c r="E200" s="87">
        <f>E205</f>
        <v>1022</v>
      </c>
      <c r="F200" s="87">
        <f>F205</f>
        <v>924</v>
      </c>
      <c r="G200" s="87">
        <f t="shared" ref="G200:H200" si="101">G201+G203+G205</f>
        <v>1521</v>
      </c>
      <c r="H200" s="87">
        <f t="shared" si="101"/>
        <v>0</v>
      </c>
      <c r="I200" s="87">
        <f>I201+I203+I205</f>
        <v>1521</v>
      </c>
    </row>
    <row r="201" spans="1:9" ht="20.100000000000001" hidden="1" customHeight="1" x14ac:dyDescent="0.25">
      <c r="A201" s="14"/>
      <c r="B201" s="25">
        <v>321</v>
      </c>
      <c r="C201" s="44"/>
      <c r="D201" s="44" t="s">
        <v>81</v>
      </c>
      <c r="E201" s="114"/>
      <c r="F201" s="114"/>
      <c r="G201" s="114">
        <f>G202</f>
        <v>450</v>
      </c>
      <c r="H201" s="114">
        <f t="shared" ref="H201:I201" si="102">H202</f>
        <v>0</v>
      </c>
      <c r="I201" s="114">
        <f t="shared" si="102"/>
        <v>450</v>
      </c>
    </row>
    <row r="202" spans="1:9" ht="20.100000000000001" hidden="1" customHeight="1" x14ac:dyDescent="0.25">
      <c r="A202" s="14"/>
      <c r="B202" s="14">
        <v>3211</v>
      </c>
      <c r="C202" s="15"/>
      <c r="D202" s="93" t="s">
        <v>82</v>
      </c>
      <c r="E202" s="87"/>
      <c r="F202" s="87"/>
      <c r="G202" s="87">
        <v>450</v>
      </c>
      <c r="H202" s="87">
        <f t="shared" ref="H202" si="103">(I202-G202)</f>
        <v>0</v>
      </c>
      <c r="I202" s="49">
        <v>450</v>
      </c>
    </row>
    <row r="203" spans="1:9" ht="20.100000000000001" hidden="1" customHeight="1" x14ac:dyDescent="0.25">
      <c r="A203" s="14"/>
      <c r="B203" s="25">
        <v>322</v>
      </c>
      <c r="C203" s="25"/>
      <c r="D203" s="111" t="s">
        <v>84</v>
      </c>
      <c r="E203" s="114"/>
      <c r="F203" s="114"/>
      <c r="G203" s="114">
        <f>G204</f>
        <v>526</v>
      </c>
      <c r="H203" s="114">
        <f t="shared" ref="H203:I203" si="104">H204</f>
        <v>0</v>
      </c>
      <c r="I203" s="114">
        <f t="shared" si="104"/>
        <v>526</v>
      </c>
    </row>
    <row r="204" spans="1:9" ht="20.100000000000001" hidden="1" customHeight="1" x14ac:dyDescent="0.25">
      <c r="A204" s="14"/>
      <c r="B204" s="14">
        <v>3225</v>
      </c>
      <c r="C204" s="14"/>
      <c r="D204" s="18" t="s">
        <v>87</v>
      </c>
      <c r="E204" s="87"/>
      <c r="F204" s="87"/>
      <c r="G204" s="87">
        <v>526</v>
      </c>
      <c r="H204" s="87">
        <f t="shared" ref="H204" si="105">(I204-G204)</f>
        <v>0</v>
      </c>
      <c r="I204" s="49">
        <v>526</v>
      </c>
    </row>
    <row r="205" spans="1:9" ht="20.100000000000001" hidden="1" customHeight="1" x14ac:dyDescent="0.25">
      <c r="A205" s="14"/>
      <c r="B205" s="25">
        <v>323</v>
      </c>
      <c r="C205" s="25"/>
      <c r="D205" s="111" t="s">
        <v>89</v>
      </c>
      <c r="E205" s="114">
        <f>E207</f>
        <v>1022</v>
      </c>
      <c r="F205" s="114">
        <f>F207</f>
        <v>924</v>
      </c>
      <c r="G205" s="114">
        <f>G206+G207</f>
        <v>545</v>
      </c>
      <c r="H205" s="114">
        <f t="shared" ref="H205:I205" si="106">H206+H207</f>
        <v>0</v>
      </c>
      <c r="I205" s="114">
        <f t="shared" si="106"/>
        <v>545</v>
      </c>
    </row>
    <row r="206" spans="1:9" ht="20.100000000000001" hidden="1" customHeight="1" x14ac:dyDescent="0.25">
      <c r="A206" s="14"/>
      <c r="B206" s="14">
        <v>3231</v>
      </c>
      <c r="C206" s="14"/>
      <c r="D206" s="18" t="s">
        <v>90</v>
      </c>
      <c r="E206" s="87"/>
      <c r="F206" s="87"/>
      <c r="G206" s="87">
        <v>545</v>
      </c>
      <c r="H206" s="87">
        <f t="shared" ref="H206:H207" si="107">(I206-G206)</f>
        <v>0</v>
      </c>
      <c r="I206" s="87">
        <v>545</v>
      </c>
    </row>
    <row r="207" spans="1:9" ht="20.100000000000001" hidden="1" customHeight="1" x14ac:dyDescent="0.25">
      <c r="A207" s="14"/>
      <c r="B207" s="14">
        <v>3239</v>
      </c>
      <c r="C207" s="14"/>
      <c r="D207" s="18" t="s">
        <v>98</v>
      </c>
      <c r="E207" s="49">
        <v>1022</v>
      </c>
      <c r="F207" s="49">
        <v>924</v>
      </c>
      <c r="G207" s="49">
        <v>0</v>
      </c>
      <c r="H207" s="87">
        <f t="shared" si="107"/>
        <v>0</v>
      </c>
      <c r="I207" s="49">
        <v>0</v>
      </c>
    </row>
    <row r="208" spans="1:9" ht="25.5" x14ac:dyDescent="0.25">
      <c r="A208" s="81" t="s">
        <v>130</v>
      </c>
      <c r="B208" s="82"/>
      <c r="C208" s="76">
        <v>62</v>
      </c>
      <c r="D208" s="52" t="s">
        <v>54</v>
      </c>
      <c r="E208" s="55">
        <f t="shared" ref="E208:I211" si="108">E209</f>
        <v>171</v>
      </c>
      <c r="F208" s="55">
        <f t="shared" si="108"/>
        <v>900</v>
      </c>
      <c r="G208" s="55">
        <f t="shared" si="108"/>
        <v>502</v>
      </c>
      <c r="H208" s="55">
        <f t="shared" si="108"/>
        <v>0</v>
      </c>
      <c r="I208" s="55">
        <f t="shared" si="108"/>
        <v>502</v>
      </c>
    </row>
    <row r="209" spans="1:9" ht="20.100000000000001" customHeight="1" x14ac:dyDescent="0.25">
      <c r="A209" s="94"/>
      <c r="B209" s="78">
        <v>3</v>
      </c>
      <c r="C209" s="95"/>
      <c r="D209" s="63" t="s">
        <v>12</v>
      </c>
      <c r="E209" s="116">
        <f t="shared" si="108"/>
        <v>171</v>
      </c>
      <c r="F209" s="116">
        <f t="shared" si="108"/>
        <v>900</v>
      </c>
      <c r="G209" s="116">
        <f t="shared" si="108"/>
        <v>502</v>
      </c>
      <c r="H209" s="116">
        <f t="shared" si="108"/>
        <v>0</v>
      </c>
      <c r="I209" s="116">
        <f t="shared" si="108"/>
        <v>502</v>
      </c>
    </row>
    <row r="210" spans="1:9" ht="20.100000000000001" customHeight="1" x14ac:dyDescent="0.25">
      <c r="A210" s="25"/>
      <c r="B210" s="25">
        <v>32</v>
      </c>
      <c r="C210" s="44"/>
      <c r="D210" s="25" t="s">
        <v>24</v>
      </c>
      <c r="E210" s="116">
        <f t="shared" si="108"/>
        <v>171</v>
      </c>
      <c r="F210" s="116">
        <f t="shared" si="108"/>
        <v>900</v>
      </c>
      <c r="G210" s="116">
        <f t="shared" si="108"/>
        <v>502</v>
      </c>
      <c r="H210" s="116">
        <f t="shared" si="108"/>
        <v>0</v>
      </c>
      <c r="I210" s="116">
        <f t="shared" si="108"/>
        <v>502</v>
      </c>
    </row>
    <row r="211" spans="1:9" ht="20.100000000000001" hidden="1" customHeight="1" x14ac:dyDescent="0.25">
      <c r="A211" s="14"/>
      <c r="B211" s="25">
        <v>323</v>
      </c>
      <c r="C211" s="25"/>
      <c r="D211" s="111" t="s">
        <v>89</v>
      </c>
      <c r="E211" s="116">
        <f t="shared" si="108"/>
        <v>171</v>
      </c>
      <c r="F211" s="116">
        <f t="shared" si="108"/>
        <v>900</v>
      </c>
      <c r="G211" s="116">
        <f t="shared" si="108"/>
        <v>502</v>
      </c>
      <c r="H211" s="116">
        <f t="shared" si="108"/>
        <v>0</v>
      </c>
      <c r="I211" s="116">
        <f t="shared" si="108"/>
        <v>502</v>
      </c>
    </row>
    <row r="212" spans="1:9" ht="20.100000000000001" hidden="1" customHeight="1" x14ac:dyDescent="0.25">
      <c r="A212" s="14"/>
      <c r="B212" s="14">
        <v>3232</v>
      </c>
      <c r="C212" s="14"/>
      <c r="D212" s="18" t="s">
        <v>91</v>
      </c>
      <c r="E212" s="96">
        <v>171</v>
      </c>
      <c r="F212" s="96">
        <v>900</v>
      </c>
      <c r="G212" s="47">
        <v>502</v>
      </c>
      <c r="H212" s="87">
        <f t="shared" ref="H212" si="109">(I212-G212)</f>
        <v>0</v>
      </c>
      <c r="I212" s="96">
        <v>502</v>
      </c>
    </row>
    <row r="213" spans="1:9" ht="20.100000000000001" customHeight="1" x14ac:dyDescent="0.25">
      <c r="A213" s="201" t="s">
        <v>72</v>
      </c>
      <c r="B213" s="202"/>
      <c r="C213" s="203"/>
      <c r="D213" s="63" t="s">
        <v>126</v>
      </c>
      <c r="E213" s="10"/>
      <c r="F213" s="11"/>
      <c r="G213" s="11"/>
      <c r="H213" s="11"/>
      <c r="I213" s="11">
        <v>0</v>
      </c>
    </row>
    <row r="214" spans="1:9" ht="25.5" x14ac:dyDescent="0.25">
      <c r="A214" s="204" t="s">
        <v>125</v>
      </c>
      <c r="B214" s="205"/>
      <c r="C214" s="206"/>
      <c r="D214" s="74" t="s">
        <v>129</v>
      </c>
      <c r="E214" s="75">
        <f>E215+E226+E233+E244+E255+E239+E251+E268</f>
        <v>28874</v>
      </c>
      <c r="F214" s="75">
        <f>F215+F226+F233+F244+F255+F239+F251</f>
        <v>103696</v>
      </c>
      <c r="G214" s="75">
        <f>G215+G226+G233+G244+G255+G239+G251+G264+G268</f>
        <v>216292</v>
      </c>
      <c r="H214" s="75">
        <f>H215+H226+H233+H244+H255+H239+H251+H264+H268</f>
        <v>-2850</v>
      </c>
      <c r="I214" s="75">
        <f>I215+I226+I233+I244+I255+I239+I251+I264+I268</f>
        <v>213442</v>
      </c>
    </row>
    <row r="215" spans="1:9" ht="20.100000000000001" customHeight="1" x14ac:dyDescent="0.25">
      <c r="A215" s="97" t="s">
        <v>130</v>
      </c>
      <c r="B215" s="98"/>
      <c r="C215" s="99">
        <v>31</v>
      </c>
      <c r="D215" s="56" t="s">
        <v>120</v>
      </c>
      <c r="E215" s="57">
        <f t="shared" ref="E215:G215" si="110">E216</f>
        <v>16635</v>
      </c>
      <c r="F215" s="57">
        <f t="shared" si="110"/>
        <v>9654</v>
      </c>
      <c r="G215" s="57">
        <f t="shared" si="110"/>
        <v>7300</v>
      </c>
      <c r="H215" s="57">
        <f>H216</f>
        <v>0</v>
      </c>
      <c r="I215" s="57">
        <f>I216</f>
        <v>7300</v>
      </c>
    </row>
    <row r="216" spans="1:9" ht="25.5" x14ac:dyDescent="0.25">
      <c r="A216" s="100"/>
      <c r="B216" s="78">
        <v>4</v>
      </c>
      <c r="C216" s="101"/>
      <c r="D216" s="23" t="s">
        <v>14</v>
      </c>
      <c r="E216" s="43">
        <f t="shared" ref="E216:I216" si="111">E217+E223</f>
        <v>16635</v>
      </c>
      <c r="F216" s="43">
        <f t="shared" si="111"/>
        <v>9654</v>
      </c>
      <c r="G216" s="43">
        <f t="shared" si="111"/>
        <v>7300</v>
      </c>
      <c r="H216" s="43">
        <f t="shared" si="111"/>
        <v>0</v>
      </c>
      <c r="I216" s="43">
        <f t="shared" si="111"/>
        <v>7300</v>
      </c>
    </row>
    <row r="217" spans="1:9" ht="25.5" x14ac:dyDescent="0.25">
      <c r="A217" s="17"/>
      <c r="B217" s="13">
        <v>42</v>
      </c>
      <c r="C217" s="13"/>
      <c r="D217" s="23" t="s">
        <v>33</v>
      </c>
      <c r="E217" s="43">
        <f t="shared" ref="E217:I217" si="112">E218+E221</f>
        <v>5309</v>
      </c>
      <c r="F217" s="43">
        <f t="shared" si="112"/>
        <v>5973</v>
      </c>
      <c r="G217" s="43">
        <f t="shared" si="112"/>
        <v>7300</v>
      </c>
      <c r="H217" s="43">
        <f t="shared" si="112"/>
        <v>0</v>
      </c>
      <c r="I217" s="43">
        <f t="shared" si="112"/>
        <v>7300</v>
      </c>
    </row>
    <row r="218" spans="1:9" ht="20.100000000000001" hidden="1" customHeight="1" x14ac:dyDescent="0.25">
      <c r="A218" s="17"/>
      <c r="B218" s="13">
        <v>422</v>
      </c>
      <c r="C218" s="44"/>
      <c r="D218" s="111" t="s">
        <v>108</v>
      </c>
      <c r="E218" s="43">
        <f t="shared" ref="E218:F218" si="113">E219</f>
        <v>4645</v>
      </c>
      <c r="F218" s="43">
        <f t="shared" si="113"/>
        <v>5309</v>
      </c>
      <c r="G218" s="43">
        <f>SUM(G219:G220)</f>
        <v>6600</v>
      </c>
      <c r="H218" s="43">
        <f>SUM(H219:H220)</f>
        <v>0</v>
      </c>
      <c r="I218" s="43">
        <f>SUM(I219:I220)</f>
        <v>6600</v>
      </c>
    </row>
    <row r="219" spans="1:9" ht="20.100000000000001" hidden="1" customHeight="1" x14ac:dyDescent="0.25">
      <c r="A219" s="17"/>
      <c r="B219" s="17">
        <v>4221</v>
      </c>
      <c r="C219" s="15"/>
      <c r="D219" s="18" t="s">
        <v>109</v>
      </c>
      <c r="E219" s="10">
        <v>4645</v>
      </c>
      <c r="F219" s="11">
        <v>5309</v>
      </c>
      <c r="G219" s="11">
        <v>6375</v>
      </c>
      <c r="H219" s="87">
        <f t="shared" ref="H219:H220" si="114">(I219-G219)</f>
        <v>-4055</v>
      </c>
      <c r="I219" s="49">
        <v>2320</v>
      </c>
    </row>
    <row r="220" spans="1:9" ht="20.100000000000001" hidden="1" customHeight="1" x14ac:dyDescent="0.25">
      <c r="A220" s="105"/>
      <c r="B220" s="106">
        <v>4227</v>
      </c>
      <c r="C220" s="107"/>
      <c r="D220" s="108" t="s">
        <v>110</v>
      </c>
      <c r="E220" s="10"/>
      <c r="F220" s="11"/>
      <c r="G220" s="11">
        <v>225</v>
      </c>
      <c r="H220" s="87">
        <f t="shared" si="114"/>
        <v>4055</v>
      </c>
      <c r="I220" s="49">
        <v>4280</v>
      </c>
    </row>
    <row r="221" spans="1:9" ht="25.5" hidden="1" x14ac:dyDescent="0.25">
      <c r="A221" s="17"/>
      <c r="B221" s="13">
        <v>424</v>
      </c>
      <c r="C221" s="44"/>
      <c r="D221" s="111" t="s">
        <v>111</v>
      </c>
      <c r="E221" s="43">
        <f t="shared" ref="E221:I221" si="115">E222</f>
        <v>664</v>
      </c>
      <c r="F221" s="43">
        <f t="shared" si="115"/>
        <v>664</v>
      </c>
      <c r="G221" s="43">
        <f t="shared" si="115"/>
        <v>700</v>
      </c>
      <c r="H221" s="43">
        <f t="shared" si="115"/>
        <v>0</v>
      </c>
      <c r="I221" s="43">
        <f t="shared" si="115"/>
        <v>700</v>
      </c>
    </row>
    <row r="222" spans="1:9" ht="20.100000000000001" hidden="1" customHeight="1" x14ac:dyDescent="0.25">
      <c r="A222" s="17"/>
      <c r="B222" s="17">
        <v>4241</v>
      </c>
      <c r="C222" s="15"/>
      <c r="D222" s="18" t="s">
        <v>112</v>
      </c>
      <c r="E222" s="10">
        <v>664</v>
      </c>
      <c r="F222" s="11">
        <v>664</v>
      </c>
      <c r="G222" s="11">
        <v>700</v>
      </c>
      <c r="H222" s="87">
        <f t="shared" ref="H222" si="116">(I222-G222)</f>
        <v>0</v>
      </c>
      <c r="I222" s="49">
        <v>700</v>
      </c>
    </row>
    <row r="223" spans="1:9" ht="25.5" customHeight="1" x14ac:dyDescent="0.25">
      <c r="A223" s="17"/>
      <c r="B223" s="13">
        <v>45</v>
      </c>
      <c r="C223" s="102"/>
      <c r="D223" s="23" t="s">
        <v>57</v>
      </c>
      <c r="E223" s="43">
        <f t="shared" ref="E223:I223" si="117">E224</f>
        <v>11326</v>
      </c>
      <c r="F223" s="43">
        <f t="shared" si="117"/>
        <v>3681</v>
      </c>
      <c r="G223" s="43">
        <f t="shared" si="117"/>
        <v>0</v>
      </c>
      <c r="H223" s="43">
        <f t="shared" si="117"/>
        <v>0</v>
      </c>
      <c r="I223" s="43">
        <f t="shared" si="117"/>
        <v>0</v>
      </c>
    </row>
    <row r="224" spans="1:9" ht="25.5" hidden="1" customHeight="1" x14ac:dyDescent="0.25">
      <c r="A224" s="17"/>
      <c r="B224" s="13">
        <v>451</v>
      </c>
      <c r="C224" s="102"/>
      <c r="D224" s="131" t="s">
        <v>113</v>
      </c>
      <c r="E224" s="43">
        <f t="shared" ref="E224:I224" si="118">E225</f>
        <v>11326</v>
      </c>
      <c r="F224" s="43">
        <f t="shared" si="118"/>
        <v>3681</v>
      </c>
      <c r="G224" s="43">
        <f t="shared" si="118"/>
        <v>0</v>
      </c>
      <c r="H224" s="43">
        <f t="shared" si="118"/>
        <v>0</v>
      </c>
      <c r="I224" s="43">
        <f t="shared" si="118"/>
        <v>0</v>
      </c>
    </row>
    <row r="225" spans="1:9" ht="25.5" hidden="1" customHeight="1" x14ac:dyDescent="0.25">
      <c r="A225" s="17"/>
      <c r="B225" s="17">
        <v>4511</v>
      </c>
      <c r="C225" s="19"/>
      <c r="D225" s="40" t="s">
        <v>113</v>
      </c>
      <c r="E225" s="10">
        <v>11326</v>
      </c>
      <c r="F225" s="11">
        <v>3681</v>
      </c>
      <c r="G225" s="11">
        <v>0</v>
      </c>
      <c r="H225" s="87">
        <f t="shared" ref="H225" si="119">(I225-G225)</f>
        <v>0</v>
      </c>
      <c r="I225" s="49">
        <v>0</v>
      </c>
    </row>
    <row r="226" spans="1:9" ht="25.5" customHeight="1" x14ac:dyDescent="0.25">
      <c r="A226" s="97" t="s">
        <v>130</v>
      </c>
      <c r="B226" s="98"/>
      <c r="C226" s="99">
        <v>11</v>
      </c>
      <c r="D226" s="56" t="s">
        <v>193</v>
      </c>
      <c r="E226" s="166">
        <f t="shared" ref="E226:I226" si="120">E227</f>
        <v>7778</v>
      </c>
      <c r="F226" s="166">
        <f t="shared" si="120"/>
        <v>39815</v>
      </c>
      <c r="G226" s="166">
        <f t="shared" si="120"/>
        <v>58847</v>
      </c>
      <c r="H226" s="166">
        <f t="shared" si="120"/>
        <v>0</v>
      </c>
      <c r="I226" s="166">
        <f t="shared" si="120"/>
        <v>58847</v>
      </c>
    </row>
    <row r="227" spans="1:9" ht="25.5" customHeight="1" x14ac:dyDescent="0.25">
      <c r="A227" s="100"/>
      <c r="B227" s="78">
        <v>4</v>
      </c>
      <c r="C227" s="103"/>
      <c r="D227" s="23" t="s">
        <v>14</v>
      </c>
      <c r="E227" s="43">
        <f t="shared" ref="E227:I229" si="121">E228</f>
        <v>7778</v>
      </c>
      <c r="F227" s="43">
        <f t="shared" si="121"/>
        <v>39815</v>
      </c>
      <c r="G227" s="43">
        <f t="shared" si="121"/>
        <v>58847</v>
      </c>
      <c r="H227" s="43">
        <f t="shared" si="121"/>
        <v>0</v>
      </c>
      <c r="I227" s="43">
        <f t="shared" si="121"/>
        <v>58847</v>
      </c>
    </row>
    <row r="228" spans="1:9" ht="25.5" customHeight="1" x14ac:dyDescent="0.25">
      <c r="A228" s="17"/>
      <c r="B228" s="13">
        <v>45</v>
      </c>
      <c r="C228" s="102"/>
      <c r="D228" s="23" t="s">
        <v>57</v>
      </c>
      <c r="E228" s="43">
        <f t="shared" si="121"/>
        <v>7778</v>
      </c>
      <c r="F228" s="43">
        <f t="shared" si="121"/>
        <v>39815</v>
      </c>
      <c r="G228" s="43">
        <f t="shared" si="121"/>
        <v>58847</v>
      </c>
      <c r="H228" s="43">
        <f t="shared" si="121"/>
        <v>0</v>
      </c>
      <c r="I228" s="43">
        <f t="shared" si="121"/>
        <v>58847</v>
      </c>
    </row>
    <row r="229" spans="1:9" ht="25.5" hidden="1" customHeight="1" x14ac:dyDescent="0.25">
      <c r="A229" s="17"/>
      <c r="B229" s="13">
        <v>451</v>
      </c>
      <c r="C229" s="102"/>
      <c r="D229" s="131" t="s">
        <v>113</v>
      </c>
      <c r="E229" s="43">
        <f t="shared" si="121"/>
        <v>7778</v>
      </c>
      <c r="F229" s="43">
        <f t="shared" si="121"/>
        <v>39815</v>
      </c>
      <c r="G229" s="43">
        <f>G230+G231+G232</f>
        <v>58847</v>
      </c>
      <c r="H229" s="43">
        <f>H230+H231+H232</f>
        <v>0</v>
      </c>
      <c r="I229" s="43">
        <f>I230+I231+I232</f>
        <v>58847</v>
      </c>
    </row>
    <row r="230" spans="1:9" ht="25.5" hidden="1" customHeight="1" x14ac:dyDescent="0.25">
      <c r="A230" s="17"/>
      <c r="B230" s="17">
        <v>4511</v>
      </c>
      <c r="C230" s="19"/>
      <c r="D230" s="40" t="s">
        <v>209</v>
      </c>
      <c r="E230" s="10">
        <v>7778</v>
      </c>
      <c r="F230" s="11">
        <v>39815</v>
      </c>
      <c r="G230" s="11">
        <v>39472</v>
      </c>
      <c r="H230" s="87">
        <f t="shared" ref="H230" si="122">(I230-G230)</f>
        <v>0</v>
      </c>
      <c r="I230" s="49">
        <v>39472</v>
      </c>
    </row>
    <row r="231" spans="1:9" ht="29.25" hidden="1" customHeight="1" x14ac:dyDescent="0.25">
      <c r="A231" s="17"/>
      <c r="B231" s="17">
        <v>4511</v>
      </c>
      <c r="C231" s="19"/>
      <c r="D231" s="40" t="s">
        <v>207</v>
      </c>
      <c r="E231" s="10">
        <v>7778</v>
      </c>
      <c r="F231" s="11">
        <v>39815</v>
      </c>
      <c r="G231" s="11">
        <v>16700</v>
      </c>
      <c r="H231" s="87">
        <f t="shared" ref="H231:H232" si="123">(I231-G231)</f>
        <v>0</v>
      </c>
      <c r="I231" s="49">
        <v>16700</v>
      </c>
    </row>
    <row r="232" spans="1:9" ht="30" hidden="1" customHeight="1" x14ac:dyDescent="0.25">
      <c r="A232" s="17"/>
      <c r="B232" s="17">
        <v>4511</v>
      </c>
      <c r="C232" s="19"/>
      <c r="D232" s="40" t="s">
        <v>201</v>
      </c>
      <c r="E232" s="10">
        <v>7778</v>
      </c>
      <c r="F232" s="11">
        <v>39815</v>
      </c>
      <c r="G232" s="11">
        <v>2675</v>
      </c>
      <c r="H232" s="87">
        <f t="shared" si="123"/>
        <v>0</v>
      </c>
      <c r="I232" s="49">
        <v>2675</v>
      </c>
    </row>
    <row r="233" spans="1:9" ht="25.5" customHeight="1" x14ac:dyDescent="0.25">
      <c r="A233" s="97" t="s">
        <v>130</v>
      </c>
      <c r="B233" s="98"/>
      <c r="C233" s="99">
        <v>22</v>
      </c>
      <c r="D233" s="104" t="s">
        <v>27</v>
      </c>
      <c r="E233" s="57">
        <f t="shared" ref="E233:I235" si="124">E234</f>
        <v>879</v>
      </c>
      <c r="F233" s="57">
        <f t="shared" si="124"/>
        <v>2823</v>
      </c>
      <c r="G233" s="57">
        <f t="shared" si="124"/>
        <v>4000</v>
      </c>
      <c r="H233" s="57">
        <f t="shared" si="124"/>
        <v>0</v>
      </c>
      <c r="I233" s="57">
        <f t="shared" si="124"/>
        <v>4000</v>
      </c>
    </row>
    <row r="234" spans="1:9" ht="25.5" customHeight="1" x14ac:dyDescent="0.25">
      <c r="A234" s="100"/>
      <c r="B234" s="78">
        <v>4</v>
      </c>
      <c r="C234" s="103"/>
      <c r="D234" s="23" t="s">
        <v>14</v>
      </c>
      <c r="E234" s="43">
        <f t="shared" si="124"/>
        <v>879</v>
      </c>
      <c r="F234" s="43">
        <f t="shared" si="124"/>
        <v>2823</v>
      </c>
      <c r="G234" s="43">
        <f t="shared" si="124"/>
        <v>4000</v>
      </c>
      <c r="H234" s="43">
        <f t="shared" si="124"/>
        <v>0</v>
      </c>
      <c r="I234" s="43">
        <f t="shared" si="124"/>
        <v>4000</v>
      </c>
    </row>
    <row r="235" spans="1:9" ht="25.5" customHeight="1" x14ac:dyDescent="0.25">
      <c r="A235" s="100"/>
      <c r="B235" s="65">
        <v>42</v>
      </c>
      <c r="C235" s="103"/>
      <c r="D235" s="23" t="s">
        <v>33</v>
      </c>
      <c r="E235" s="43">
        <f t="shared" si="124"/>
        <v>879</v>
      </c>
      <c r="F235" s="43">
        <f t="shared" si="124"/>
        <v>2823</v>
      </c>
      <c r="G235" s="43">
        <f t="shared" si="124"/>
        <v>4000</v>
      </c>
      <c r="H235" s="43">
        <f t="shared" si="124"/>
        <v>0</v>
      </c>
      <c r="I235" s="43">
        <f t="shared" si="124"/>
        <v>4000</v>
      </c>
    </row>
    <row r="236" spans="1:9" ht="20.100000000000001" hidden="1" customHeight="1" x14ac:dyDescent="0.25">
      <c r="A236" s="105"/>
      <c r="B236" s="65">
        <v>422</v>
      </c>
      <c r="C236" s="107"/>
      <c r="D236" s="131" t="s">
        <v>108</v>
      </c>
      <c r="E236" s="43">
        <f t="shared" ref="E236:I236" si="125">E237+E238</f>
        <v>879</v>
      </c>
      <c r="F236" s="43">
        <f t="shared" si="125"/>
        <v>2823</v>
      </c>
      <c r="G236" s="43">
        <f t="shared" si="125"/>
        <v>4000</v>
      </c>
      <c r="H236" s="43">
        <f t="shared" si="125"/>
        <v>0</v>
      </c>
      <c r="I236" s="43">
        <f t="shared" si="125"/>
        <v>4000</v>
      </c>
    </row>
    <row r="237" spans="1:9" ht="20.100000000000001" hidden="1" customHeight="1" x14ac:dyDescent="0.25">
      <c r="A237" s="105"/>
      <c r="B237" s="106">
        <v>4221</v>
      </c>
      <c r="C237" s="107"/>
      <c r="D237" s="108" t="s">
        <v>109</v>
      </c>
      <c r="E237" s="42">
        <v>0</v>
      </c>
      <c r="F237" s="109">
        <v>2522</v>
      </c>
      <c r="G237" s="109">
        <v>0</v>
      </c>
      <c r="H237" s="87">
        <f t="shared" ref="H237:H238" si="126">(I237-G237)</f>
        <v>2400</v>
      </c>
      <c r="I237" s="49">
        <v>2400</v>
      </c>
    </row>
    <row r="238" spans="1:9" ht="25.5" hidden="1" customHeight="1" x14ac:dyDescent="0.25">
      <c r="A238" s="105"/>
      <c r="B238" s="106">
        <v>4227</v>
      </c>
      <c r="C238" s="107"/>
      <c r="D238" s="108" t="s">
        <v>110</v>
      </c>
      <c r="E238" s="42">
        <v>879</v>
      </c>
      <c r="F238" s="109">
        <v>301</v>
      </c>
      <c r="G238" s="109">
        <v>4000</v>
      </c>
      <c r="H238" s="87">
        <f t="shared" si="126"/>
        <v>-2400</v>
      </c>
      <c r="I238" s="49">
        <v>1600</v>
      </c>
    </row>
    <row r="239" spans="1:9" ht="25.5" hidden="1" customHeight="1" x14ac:dyDescent="0.25">
      <c r="A239" s="88" t="s">
        <v>190</v>
      </c>
      <c r="B239" s="89"/>
      <c r="C239" s="90"/>
      <c r="D239" s="91" t="s">
        <v>27</v>
      </c>
      <c r="E239" s="92">
        <f t="shared" ref="E239:I241" si="127">E240</f>
        <v>0</v>
      </c>
      <c r="F239" s="92">
        <f t="shared" si="127"/>
        <v>3000</v>
      </c>
      <c r="G239" s="92">
        <f t="shared" si="127"/>
        <v>0</v>
      </c>
      <c r="H239" s="92">
        <f t="shared" si="127"/>
        <v>0</v>
      </c>
      <c r="I239" s="92">
        <f t="shared" si="127"/>
        <v>0</v>
      </c>
    </row>
    <row r="240" spans="1:9" ht="25.5" hidden="1" customHeight="1" x14ac:dyDescent="0.25">
      <c r="A240" s="17"/>
      <c r="B240" s="13">
        <v>45</v>
      </c>
      <c r="C240" s="102"/>
      <c r="D240" s="23" t="s">
        <v>57</v>
      </c>
      <c r="E240" s="43">
        <f t="shared" si="127"/>
        <v>0</v>
      </c>
      <c r="F240" s="43">
        <f t="shared" si="127"/>
        <v>3000</v>
      </c>
      <c r="G240" s="43">
        <f t="shared" si="127"/>
        <v>0</v>
      </c>
      <c r="H240" s="43">
        <f t="shared" si="127"/>
        <v>0</v>
      </c>
      <c r="I240" s="43">
        <f t="shared" si="127"/>
        <v>0</v>
      </c>
    </row>
    <row r="241" spans="1:9" ht="25.5" hidden="1" customHeight="1" x14ac:dyDescent="0.25">
      <c r="A241" s="17"/>
      <c r="B241" s="17">
        <v>451</v>
      </c>
      <c r="C241" s="19"/>
      <c r="D241" s="40" t="s">
        <v>113</v>
      </c>
      <c r="E241" s="11">
        <f t="shared" si="127"/>
        <v>0</v>
      </c>
      <c r="F241" s="11">
        <f t="shared" si="127"/>
        <v>3000</v>
      </c>
      <c r="G241" s="11">
        <f t="shared" si="127"/>
        <v>0</v>
      </c>
      <c r="H241" s="11">
        <f t="shared" si="127"/>
        <v>0</v>
      </c>
      <c r="I241" s="11">
        <f t="shared" si="127"/>
        <v>0</v>
      </c>
    </row>
    <row r="242" spans="1:9" ht="25.5" hidden="1" customHeight="1" x14ac:dyDescent="0.25">
      <c r="A242" s="17"/>
      <c r="B242" s="17">
        <v>4511</v>
      </c>
      <c r="C242" s="19"/>
      <c r="D242" s="40" t="s">
        <v>188</v>
      </c>
      <c r="E242" s="10">
        <v>0</v>
      </c>
      <c r="F242" s="11">
        <v>3000</v>
      </c>
      <c r="G242" s="11">
        <v>0</v>
      </c>
      <c r="H242" s="87">
        <f t="shared" ref="H242" si="128">(I242-G242)</f>
        <v>0</v>
      </c>
      <c r="I242" s="49">
        <v>0</v>
      </c>
    </row>
    <row r="243" spans="1:9" ht="25.5" hidden="1" customHeight="1" x14ac:dyDescent="0.25">
      <c r="A243" s="147"/>
      <c r="B243" s="148"/>
      <c r="C243" s="177"/>
      <c r="D243" s="40"/>
      <c r="E243" s="10"/>
      <c r="F243" s="11"/>
      <c r="G243" s="11"/>
      <c r="H243" s="87"/>
      <c r="I243" s="49"/>
    </row>
    <row r="244" spans="1:9" ht="25.5" customHeight="1" x14ac:dyDescent="0.25">
      <c r="A244" s="97" t="s">
        <v>130</v>
      </c>
      <c r="B244" s="98"/>
      <c r="C244" s="99">
        <v>37</v>
      </c>
      <c r="D244" s="104" t="s">
        <v>51</v>
      </c>
      <c r="E244" s="57">
        <f t="shared" ref="E244:G245" si="129">E245</f>
        <v>48</v>
      </c>
      <c r="F244" s="57">
        <f t="shared" si="129"/>
        <v>0</v>
      </c>
      <c r="G244" s="57">
        <f t="shared" si="129"/>
        <v>100</v>
      </c>
      <c r="H244" s="57">
        <f>H245</f>
        <v>-50</v>
      </c>
      <c r="I244" s="57">
        <f>I245</f>
        <v>50</v>
      </c>
    </row>
    <row r="245" spans="1:9" ht="25.5" customHeight="1" x14ac:dyDescent="0.25">
      <c r="A245" s="100"/>
      <c r="B245" s="78">
        <v>4</v>
      </c>
      <c r="C245" s="103"/>
      <c r="D245" s="23" t="s">
        <v>14</v>
      </c>
      <c r="E245" s="43">
        <f t="shared" si="129"/>
        <v>48</v>
      </c>
      <c r="F245" s="43">
        <f t="shared" si="129"/>
        <v>0</v>
      </c>
      <c r="G245" s="43">
        <f t="shared" si="129"/>
        <v>100</v>
      </c>
      <c r="H245" s="43">
        <f t="shared" ref="H245:I245" si="130">H246</f>
        <v>-50</v>
      </c>
      <c r="I245" s="43">
        <f t="shared" si="130"/>
        <v>50</v>
      </c>
    </row>
    <row r="246" spans="1:9" ht="25.5" customHeight="1" x14ac:dyDescent="0.25">
      <c r="A246" s="17"/>
      <c r="B246" s="13">
        <v>42</v>
      </c>
      <c r="C246" s="13"/>
      <c r="D246" s="23" t="s">
        <v>33</v>
      </c>
      <c r="E246" s="43">
        <f t="shared" ref="E246:I246" si="131">E247+E249</f>
        <v>48</v>
      </c>
      <c r="F246" s="43">
        <f t="shared" si="131"/>
        <v>0</v>
      </c>
      <c r="G246" s="43">
        <f t="shared" si="131"/>
        <v>100</v>
      </c>
      <c r="H246" s="43">
        <f t="shared" si="131"/>
        <v>-50</v>
      </c>
      <c r="I246" s="43">
        <f t="shared" si="131"/>
        <v>50</v>
      </c>
    </row>
    <row r="247" spans="1:9" ht="20.100000000000001" hidden="1" customHeight="1" x14ac:dyDescent="0.25">
      <c r="A247" s="17"/>
      <c r="B247" s="13">
        <v>422</v>
      </c>
      <c r="C247" s="44"/>
      <c r="D247" s="111" t="s">
        <v>108</v>
      </c>
      <c r="E247" s="43">
        <f t="shared" ref="E247:I247" si="132">E248</f>
        <v>0</v>
      </c>
      <c r="F247" s="43">
        <f t="shared" si="132"/>
        <v>0</v>
      </c>
      <c r="G247" s="43">
        <f t="shared" si="132"/>
        <v>0</v>
      </c>
      <c r="H247" s="43">
        <f t="shared" si="132"/>
        <v>0</v>
      </c>
      <c r="I247" s="43">
        <f t="shared" si="132"/>
        <v>0</v>
      </c>
    </row>
    <row r="248" spans="1:9" ht="25.5" hidden="1" customHeight="1" x14ac:dyDescent="0.25">
      <c r="A248" s="17"/>
      <c r="B248" s="17">
        <v>4227</v>
      </c>
      <c r="C248" s="15"/>
      <c r="D248" s="18" t="s">
        <v>110</v>
      </c>
      <c r="E248" s="10">
        <v>0</v>
      </c>
      <c r="F248" s="11">
        <v>0</v>
      </c>
      <c r="G248" s="11">
        <v>0</v>
      </c>
      <c r="H248" s="87">
        <f t="shared" ref="H248" si="133">(I248-G248)</f>
        <v>0</v>
      </c>
      <c r="I248" s="49">
        <v>0</v>
      </c>
    </row>
    <row r="249" spans="1:9" ht="25.5" hidden="1" customHeight="1" x14ac:dyDescent="0.25">
      <c r="A249" s="17"/>
      <c r="B249" s="13">
        <v>424</v>
      </c>
      <c r="C249" s="44"/>
      <c r="D249" s="111" t="s">
        <v>111</v>
      </c>
      <c r="E249" s="43">
        <f t="shared" ref="E249:I249" si="134">E250</f>
        <v>48</v>
      </c>
      <c r="F249" s="43">
        <f t="shared" si="134"/>
        <v>0</v>
      </c>
      <c r="G249" s="43">
        <f t="shared" si="134"/>
        <v>100</v>
      </c>
      <c r="H249" s="43">
        <f t="shared" si="134"/>
        <v>-50</v>
      </c>
      <c r="I249" s="43">
        <f t="shared" si="134"/>
        <v>50</v>
      </c>
    </row>
    <row r="250" spans="1:9" ht="20.100000000000001" hidden="1" customHeight="1" x14ac:dyDescent="0.25">
      <c r="A250" s="17"/>
      <c r="B250" s="17">
        <v>4241</v>
      </c>
      <c r="C250" s="15"/>
      <c r="D250" s="18" t="s">
        <v>112</v>
      </c>
      <c r="E250" s="10">
        <v>48</v>
      </c>
      <c r="F250" s="11">
        <v>0</v>
      </c>
      <c r="G250" s="11">
        <v>100</v>
      </c>
      <c r="H250" s="87">
        <f t="shared" ref="H250" si="135">(I250-G250)</f>
        <v>-50</v>
      </c>
      <c r="I250" s="49">
        <v>50</v>
      </c>
    </row>
    <row r="251" spans="1:9" ht="25.5" hidden="1" customHeight="1" x14ac:dyDescent="0.25">
      <c r="A251" s="88" t="s">
        <v>184</v>
      </c>
      <c r="B251" s="89"/>
      <c r="C251" s="90"/>
      <c r="D251" s="91" t="s">
        <v>51</v>
      </c>
      <c r="E251" s="92">
        <f t="shared" ref="E251:H253" si="136">E252</f>
        <v>0</v>
      </c>
      <c r="F251" s="92">
        <f t="shared" si="136"/>
        <v>5087</v>
      </c>
      <c r="G251" s="92">
        <f t="shared" si="136"/>
        <v>0</v>
      </c>
      <c r="H251" s="92">
        <f t="shared" si="136"/>
        <v>0</v>
      </c>
      <c r="I251" s="92">
        <f t="shared" ref="I251" si="137">H251-G251</f>
        <v>0</v>
      </c>
    </row>
    <row r="252" spans="1:9" ht="25.5" hidden="1" customHeight="1" x14ac:dyDescent="0.25">
      <c r="A252" s="17"/>
      <c r="B252" s="13">
        <v>42</v>
      </c>
      <c r="C252" s="13"/>
      <c r="D252" s="23" t="s">
        <v>33</v>
      </c>
      <c r="E252" s="43">
        <f t="shared" si="136"/>
        <v>0</v>
      </c>
      <c r="F252" s="43">
        <f t="shared" si="136"/>
        <v>5087</v>
      </c>
      <c r="G252" s="43">
        <f t="shared" si="136"/>
        <v>0</v>
      </c>
      <c r="H252" s="43">
        <f>H253</f>
        <v>0</v>
      </c>
      <c r="I252" s="43">
        <f>I253</f>
        <v>0</v>
      </c>
    </row>
    <row r="253" spans="1:9" ht="20.100000000000001" hidden="1" customHeight="1" x14ac:dyDescent="0.25">
      <c r="A253" s="17"/>
      <c r="B253" s="17">
        <v>422</v>
      </c>
      <c r="C253" s="15"/>
      <c r="D253" s="18" t="s">
        <v>108</v>
      </c>
      <c r="E253" s="11">
        <f t="shared" si="136"/>
        <v>0</v>
      </c>
      <c r="F253" s="11">
        <f t="shared" si="136"/>
        <v>5087</v>
      </c>
      <c r="G253" s="11">
        <f t="shared" si="136"/>
        <v>0</v>
      </c>
      <c r="H253" s="11">
        <f>H254</f>
        <v>0</v>
      </c>
      <c r="I253" s="11">
        <f>I254</f>
        <v>0</v>
      </c>
    </row>
    <row r="254" spans="1:9" ht="25.5" hidden="1" customHeight="1" x14ac:dyDescent="0.25">
      <c r="A254" s="17"/>
      <c r="B254" s="17">
        <v>4227</v>
      </c>
      <c r="C254" s="15"/>
      <c r="D254" s="18" t="s">
        <v>110</v>
      </c>
      <c r="E254" s="10">
        <v>0</v>
      </c>
      <c r="F254" s="11">
        <v>5087</v>
      </c>
      <c r="G254" s="11">
        <v>0</v>
      </c>
      <c r="H254" s="87">
        <f t="shared" ref="H254" si="138">(I254-G254)</f>
        <v>0</v>
      </c>
      <c r="I254" s="49">
        <v>0</v>
      </c>
    </row>
    <row r="255" spans="1:9" ht="25.5" customHeight="1" x14ac:dyDescent="0.25">
      <c r="A255" s="97" t="s">
        <v>130</v>
      </c>
      <c r="B255" s="98"/>
      <c r="C255" s="99">
        <v>43</v>
      </c>
      <c r="D255" s="104" t="s">
        <v>53</v>
      </c>
      <c r="E255" s="57">
        <f t="shared" ref="E255:I258" si="139">E256</f>
        <v>3007</v>
      </c>
      <c r="F255" s="57">
        <f t="shared" si="139"/>
        <v>43317</v>
      </c>
      <c r="G255" s="57">
        <f t="shared" si="139"/>
        <v>122000</v>
      </c>
      <c r="H255" s="57">
        <f t="shared" si="139"/>
        <v>-3000</v>
      </c>
      <c r="I255" s="57">
        <f t="shared" si="139"/>
        <v>119000</v>
      </c>
    </row>
    <row r="256" spans="1:9" ht="25.5" customHeight="1" x14ac:dyDescent="0.25">
      <c r="A256" s="100"/>
      <c r="B256" s="78">
        <v>4</v>
      </c>
      <c r="C256" s="103"/>
      <c r="D256" s="23" t="s">
        <v>14</v>
      </c>
      <c r="E256" s="43">
        <f t="shared" ref="E256:I256" si="140">E257+E260</f>
        <v>3007</v>
      </c>
      <c r="F256" s="43">
        <f t="shared" si="140"/>
        <v>43317</v>
      </c>
      <c r="G256" s="43">
        <f t="shared" si="140"/>
        <v>122000</v>
      </c>
      <c r="H256" s="43">
        <f t="shared" si="140"/>
        <v>-3000</v>
      </c>
      <c r="I256" s="43">
        <f t="shared" si="140"/>
        <v>119000</v>
      </c>
    </row>
    <row r="257" spans="1:9" ht="25.5" customHeight="1" x14ac:dyDescent="0.25">
      <c r="A257" s="17"/>
      <c r="B257" s="13">
        <v>42</v>
      </c>
      <c r="C257" s="13"/>
      <c r="D257" s="23" t="s">
        <v>33</v>
      </c>
      <c r="E257" s="43">
        <f t="shared" si="139"/>
        <v>3007</v>
      </c>
      <c r="F257" s="43">
        <f t="shared" si="139"/>
        <v>3500</v>
      </c>
      <c r="G257" s="43">
        <f t="shared" si="139"/>
        <v>6000</v>
      </c>
      <c r="H257" s="43">
        <f t="shared" si="139"/>
        <v>-3000</v>
      </c>
      <c r="I257" s="43">
        <f t="shared" si="139"/>
        <v>3000</v>
      </c>
    </row>
    <row r="258" spans="1:9" ht="25.5" hidden="1" customHeight="1" x14ac:dyDescent="0.25">
      <c r="A258" s="17"/>
      <c r="B258" s="13">
        <v>424</v>
      </c>
      <c r="C258" s="44"/>
      <c r="D258" s="111" t="s">
        <v>111</v>
      </c>
      <c r="E258" s="123">
        <f t="shared" si="139"/>
        <v>3007</v>
      </c>
      <c r="F258" s="123">
        <f t="shared" si="139"/>
        <v>3500</v>
      </c>
      <c r="G258" s="123">
        <f t="shared" si="139"/>
        <v>6000</v>
      </c>
      <c r="H258" s="123">
        <f t="shared" si="139"/>
        <v>-3000</v>
      </c>
      <c r="I258" s="123">
        <f t="shared" si="139"/>
        <v>3000</v>
      </c>
    </row>
    <row r="259" spans="1:9" ht="20.100000000000001" hidden="1" customHeight="1" x14ac:dyDescent="0.25">
      <c r="A259" s="17"/>
      <c r="B259" s="17">
        <v>4241</v>
      </c>
      <c r="C259" s="15"/>
      <c r="D259" s="18" t="s">
        <v>134</v>
      </c>
      <c r="E259" s="69">
        <v>3007</v>
      </c>
      <c r="F259" s="68">
        <v>3500</v>
      </c>
      <c r="G259" s="110">
        <v>6000</v>
      </c>
      <c r="H259" s="87">
        <f t="shared" ref="H259" si="141">(I259-G259)</f>
        <v>-3000</v>
      </c>
      <c r="I259" s="125">
        <v>3000</v>
      </c>
    </row>
    <row r="260" spans="1:9" ht="25.5" customHeight="1" x14ac:dyDescent="0.25">
      <c r="A260" s="17"/>
      <c r="B260" s="13">
        <v>45</v>
      </c>
      <c r="C260" s="44"/>
      <c r="D260" s="111" t="s">
        <v>57</v>
      </c>
      <c r="E260" s="43">
        <f t="shared" ref="E260:I260" si="142">E261</f>
        <v>0</v>
      </c>
      <c r="F260" s="43">
        <f t="shared" si="142"/>
        <v>39817</v>
      </c>
      <c r="G260" s="43">
        <f t="shared" si="142"/>
        <v>116000</v>
      </c>
      <c r="H260" s="43">
        <f>H261</f>
        <v>0</v>
      </c>
      <c r="I260" s="43">
        <f t="shared" si="142"/>
        <v>116000</v>
      </c>
    </row>
    <row r="261" spans="1:9" ht="25.5" hidden="1" customHeight="1" x14ac:dyDescent="0.25">
      <c r="A261" s="17"/>
      <c r="B261" s="13">
        <v>451</v>
      </c>
      <c r="C261" s="44"/>
      <c r="D261" s="131" t="s">
        <v>113</v>
      </c>
      <c r="E261" s="43">
        <f t="shared" ref="E261:G261" si="143">E262+E263</f>
        <v>0</v>
      </c>
      <c r="F261" s="43">
        <f t="shared" si="143"/>
        <v>39817</v>
      </c>
      <c r="G261" s="43">
        <f t="shared" si="143"/>
        <v>116000</v>
      </c>
      <c r="H261" s="43">
        <f>H262+H263</f>
        <v>0</v>
      </c>
      <c r="I261" s="43">
        <f>I262+I263</f>
        <v>116000</v>
      </c>
    </row>
    <row r="262" spans="1:9" ht="25.5" hidden="1" customHeight="1" x14ac:dyDescent="0.25">
      <c r="A262" s="17"/>
      <c r="B262" s="17">
        <v>4511</v>
      </c>
      <c r="C262" s="15"/>
      <c r="D262" s="40" t="s">
        <v>201</v>
      </c>
      <c r="E262" s="10">
        <v>0</v>
      </c>
      <c r="F262" s="11">
        <v>13272</v>
      </c>
      <c r="G262" s="11">
        <v>16000</v>
      </c>
      <c r="H262" s="87">
        <f t="shared" ref="H262:H263" si="144">(I262-G262)</f>
        <v>0</v>
      </c>
      <c r="I262" s="49">
        <v>16000</v>
      </c>
    </row>
    <row r="263" spans="1:9" ht="25.5" hidden="1" customHeight="1" x14ac:dyDescent="0.25">
      <c r="A263" s="17"/>
      <c r="B263" s="17">
        <v>4511</v>
      </c>
      <c r="C263" s="15"/>
      <c r="D263" s="40" t="s">
        <v>189</v>
      </c>
      <c r="E263" s="10">
        <v>0</v>
      </c>
      <c r="F263" s="11">
        <v>26545</v>
      </c>
      <c r="G263" s="11">
        <v>100000</v>
      </c>
      <c r="H263" s="87">
        <f t="shared" si="144"/>
        <v>0</v>
      </c>
      <c r="I263" s="49">
        <v>100000</v>
      </c>
    </row>
    <row r="264" spans="1:9" ht="25.5" customHeight="1" x14ac:dyDescent="0.25">
      <c r="A264" s="88" t="s">
        <v>185</v>
      </c>
      <c r="B264" s="89"/>
      <c r="C264" s="90"/>
      <c r="D264" s="91" t="s">
        <v>53</v>
      </c>
      <c r="E264" s="92">
        <f t="shared" ref="E264:H266" si="145">E265</f>
        <v>0</v>
      </c>
      <c r="F264" s="92">
        <f t="shared" si="145"/>
        <v>5087</v>
      </c>
      <c r="G264" s="92">
        <f t="shared" si="145"/>
        <v>24045</v>
      </c>
      <c r="H264" s="92">
        <f t="shared" si="145"/>
        <v>0</v>
      </c>
      <c r="I264" s="92">
        <f>I265</f>
        <v>24045</v>
      </c>
    </row>
    <row r="265" spans="1:9" ht="25.5" customHeight="1" x14ac:dyDescent="0.25">
      <c r="A265" s="17"/>
      <c r="B265" s="13">
        <v>45</v>
      </c>
      <c r="C265" s="44"/>
      <c r="D265" s="111" t="s">
        <v>57</v>
      </c>
      <c r="E265" s="43">
        <f t="shared" si="145"/>
        <v>0</v>
      </c>
      <c r="F265" s="43">
        <f t="shared" si="145"/>
        <v>5087</v>
      </c>
      <c r="G265" s="86">
        <f t="shared" si="145"/>
        <v>24045</v>
      </c>
      <c r="H265" s="86">
        <f t="shared" si="145"/>
        <v>0</v>
      </c>
      <c r="I265" s="86">
        <f>I266</f>
        <v>24045</v>
      </c>
    </row>
    <row r="266" spans="1:9" ht="25.5" hidden="1" customHeight="1" x14ac:dyDescent="0.25">
      <c r="A266" s="17"/>
      <c r="B266" s="13">
        <v>451</v>
      </c>
      <c r="C266" s="44"/>
      <c r="D266" s="131" t="s">
        <v>113</v>
      </c>
      <c r="E266" s="43">
        <f t="shared" si="145"/>
        <v>0</v>
      </c>
      <c r="F266" s="43">
        <f t="shared" si="145"/>
        <v>5087</v>
      </c>
      <c r="G266" s="128">
        <f t="shared" si="145"/>
        <v>24045</v>
      </c>
      <c r="H266" s="128">
        <f t="shared" si="145"/>
        <v>0</v>
      </c>
      <c r="I266" s="128">
        <f>I267</f>
        <v>24045</v>
      </c>
    </row>
    <row r="267" spans="1:9" ht="25.5" hidden="1" customHeight="1" x14ac:dyDescent="0.25">
      <c r="A267" s="17"/>
      <c r="B267" s="17">
        <v>4511</v>
      </c>
      <c r="C267" s="15"/>
      <c r="D267" s="40" t="s">
        <v>189</v>
      </c>
      <c r="E267" s="10">
        <v>0</v>
      </c>
      <c r="F267" s="11">
        <v>5087</v>
      </c>
      <c r="G267" s="11">
        <v>24045</v>
      </c>
      <c r="H267" s="87">
        <f t="shared" ref="H267" si="146">(I267-G267)</f>
        <v>0</v>
      </c>
      <c r="I267" s="49">
        <v>24045</v>
      </c>
    </row>
    <row r="268" spans="1:9" ht="25.5" customHeight="1" x14ac:dyDescent="0.25">
      <c r="A268" s="97" t="s">
        <v>130</v>
      </c>
      <c r="B268" s="98"/>
      <c r="C268" s="99">
        <v>52</v>
      </c>
      <c r="D268" s="104" t="s">
        <v>52</v>
      </c>
      <c r="E268" s="57">
        <f t="shared" ref="E268:I271" si="147">E269</f>
        <v>527</v>
      </c>
      <c r="F268" s="57">
        <f t="shared" si="147"/>
        <v>0</v>
      </c>
      <c r="G268" s="57">
        <f t="shared" si="147"/>
        <v>0</v>
      </c>
      <c r="H268" s="57">
        <f t="shared" si="147"/>
        <v>200</v>
      </c>
      <c r="I268" s="57">
        <f t="shared" si="147"/>
        <v>200</v>
      </c>
    </row>
    <row r="269" spans="1:9" ht="25.5" customHeight="1" x14ac:dyDescent="0.25">
      <c r="A269" s="100"/>
      <c r="B269" s="78">
        <v>4</v>
      </c>
      <c r="C269" s="103"/>
      <c r="D269" s="23" t="s">
        <v>14</v>
      </c>
      <c r="E269" s="43">
        <f t="shared" ref="E269:F269" si="148">E270+E273</f>
        <v>527</v>
      </c>
      <c r="F269" s="43">
        <f t="shared" si="148"/>
        <v>0</v>
      </c>
      <c r="G269" s="43">
        <f>G270</f>
        <v>0</v>
      </c>
      <c r="H269" s="43">
        <f t="shared" si="147"/>
        <v>200</v>
      </c>
      <c r="I269" s="43">
        <f t="shared" si="147"/>
        <v>200</v>
      </c>
    </row>
    <row r="270" spans="1:9" ht="25.5" customHeight="1" x14ac:dyDescent="0.25">
      <c r="A270" s="17"/>
      <c r="B270" s="13">
        <v>42</v>
      </c>
      <c r="C270" s="13"/>
      <c r="D270" s="23" t="s">
        <v>33</v>
      </c>
      <c r="E270" s="43">
        <f t="shared" si="147"/>
        <v>527</v>
      </c>
      <c r="F270" s="43">
        <f t="shared" si="147"/>
        <v>0</v>
      </c>
      <c r="G270" s="43">
        <f t="shared" si="147"/>
        <v>0</v>
      </c>
      <c r="H270" s="43">
        <f t="shared" si="147"/>
        <v>200</v>
      </c>
      <c r="I270" s="43">
        <f t="shared" si="147"/>
        <v>200</v>
      </c>
    </row>
    <row r="271" spans="1:9" ht="25.5" hidden="1" customHeight="1" x14ac:dyDescent="0.25">
      <c r="A271" s="17"/>
      <c r="B271" s="13">
        <v>424</v>
      </c>
      <c r="C271" s="44"/>
      <c r="D271" s="111" t="s">
        <v>111</v>
      </c>
      <c r="E271" s="123">
        <f t="shared" si="147"/>
        <v>527</v>
      </c>
      <c r="F271" s="123">
        <f t="shared" si="147"/>
        <v>0</v>
      </c>
      <c r="G271" s="123">
        <f t="shared" si="147"/>
        <v>0</v>
      </c>
      <c r="H271" s="123">
        <f t="shared" si="147"/>
        <v>200</v>
      </c>
      <c r="I271" s="123">
        <f t="shared" si="147"/>
        <v>200</v>
      </c>
    </row>
    <row r="272" spans="1:9" ht="25.5" hidden="1" customHeight="1" x14ac:dyDescent="0.25">
      <c r="A272" s="17"/>
      <c r="B272" s="17">
        <v>4241</v>
      </c>
      <c r="C272" s="15"/>
      <c r="D272" s="18" t="s">
        <v>112</v>
      </c>
      <c r="E272" s="69">
        <v>527</v>
      </c>
      <c r="F272" s="68">
        <v>0</v>
      </c>
      <c r="G272" s="110">
        <v>0</v>
      </c>
      <c r="H272" s="87">
        <f t="shared" ref="H272" si="149">(I272-G272)</f>
        <v>200</v>
      </c>
      <c r="I272" s="124">
        <v>200</v>
      </c>
    </row>
    <row r="275" spans="1:7" x14ac:dyDescent="0.25">
      <c r="A275" s="117" t="s">
        <v>246</v>
      </c>
      <c r="B275" s="117"/>
      <c r="C275" s="117"/>
      <c r="G275" t="s">
        <v>248</v>
      </c>
    </row>
    <row r="276" spans="1:7" x14ac:dyDescent="0.25">
      <c r="A276" s="117" t="s">
        <v>202</v>
      </c>
      <c r="B276" s="117"/>
      <c r="C276" s="117"/>
      <c r="G276" t="s">
        <v>249</v>
      </c>
    </row>
    <row r="278" spans="1:7" x14ac:dyDescent="0.25">
      <c r="A278" t="s">
        <v>247</v>
      </c>
    </row>
  </sheetData>
  <mergeCells count="10">
    <mergeCell ref="A58:C58"/>
    <mergeCell ref="A59:C59"/>
    <mergeCell ref="A213:C213"/>
    <mergeCell ref="A214:C214"/>
    <mergeCell ref="A1:J1"/>
    <mergeCell ref="A4:I4"/>
    <mergeCell ref="A6:C6"/>
    <mergeCell ref="A19:C19"/>
    <mergeCell ref="A20:C20"/>
    <mergeCell ref="A21:C21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Biserka Konig</cp:lastModifiedBy>
  <cp:lastPrinted>2024-11-08T08:05:18Z</cp:lastPrinted>
  <dcterms:created xsi:type="dcterms:W3CDTF">2022-08-12T12:51:27Z</dcterms:created>
  <dcterms:modified xsi:type="dcterms:W3CDTF">2024-11-08T08:05:23Z</dcterms:modified>
</cp:coreProperties>
</file>